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autoCompressPictures="0"/>
  <mc:AlternateContent xmlns:mc="http://schemas.openxmlformats.org/markup-compatibility/2006">
    <mc:Choice Requires="x15">
      <x15ac:absPath xmlns:x15ac="http://schemas.microsoft.com/office/spreadsheetml/2010/11/ac" url="C:\Users\Jiří Patočka\Downloads\"/>
    </mc:Choice>
  </mc:AlternateContent>
  <xr:revisionPtr revIDLastSave="0" documentId="13_ncr:1_{FB9D41C0-7002-43F6-A7CD-4E19CADDD638}" xr6:coauthVersionLast="47" xr6:coauthVersionMax="47" xr10:uidLastSave="{00000000-0000-0000-0000-000000000000}"/>
  <workbookProtection workbookAlgorithmName="SHA-512" workbookHashValue="c2U6Mdp/HI6+jU/WzGnl7GjT0XbmM6cfVAqjEpLL846+k/ATAkQZwkMx9Hpt5LEGovGtFJqgmFBB6Ly8rMAy5g==" workbookSaltValue="JeKOS1dAt6xTKIW9bEXaig==" workbookSpinCount="100000" lockStructure="1"/>
  <bookViews>
    <workbookView xWindow="-110" yWindow="-110" windowWidth="19420" windowHeight="10300" xr2:uid="{00000000-000D-0000-FFFF-FFFF00000000}"/>
  </bookViews>
  <sheets>
    <sheet name="prikaz" sheetId="1" r:id="rId1"/>
    <sheet name="vyuctovani" sheetId="2" r:id="rId2"/>
    <sheet name="data" sheetId="3" state="hidden" r:id="rId3"/>
  </sheet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I16" i="2" l="1"/>
  <c r="H18" i="2"/>
  <c r="G18" i="2"/>
  <c r="I18" i="2"/>
  <c r="I20" i="2"/>
  <c r="I22" i="2"/>
  <c r="I24" i="2"/>
  <c r="I26" i="2"/>
  <c r="I28" i="2"/>
  <c r="H30" i="2"/>
  <c r="G30" i="2"/>
  <c r="I30" i="2"/>
  <c r="I32" i="2"/>
  <c r="H14" i="2"/>
  <c r="A16" i="3" s="1"/>
  <c r="G14" i="2"/>
  <c r="A15" i="3" s="1"/>
  <c r="I14" i="2"/>
  <c r="H16" i="2"/>
  <c r="G16" i="2"/>
  <c r="O16" i="2"/>
  <c r="O18" i="2"/>
  <c r="O20" i="2"/>
  <c r="O22" i="2"/>
  <c r="O24" i="2"/>
  <c r="O26" i="2"/>
  <c r="O28" i="2"/>
  <c r="O30" i="2"/>
  <c r="O32" i="2"/>
  <c r="E9" i="2"/>
  <c r="E10" i="2" s="1"/>
  <c r="O14" i="2"/>
  <c r="O34" i="2" s="1"/>
  <c r="O36" i="2" s="1"/>
  <c r="H20" i="2"/>
  <c r="H22" i="2"/>
  <c r="H24" i="2"/>
  <c r="H26" i="2"/>
  <c r="H28" i="2"/>
  <c r="H32" i="2"/>
  <c r="C3" i="2"/>
  <c r="C6" i="2"/>
  <c r="G20" i="2"/>
  <c r="G22" i="2"/>
  <c r="G24" i="2"/>
  <c r="G26" i="2"/>
  <c r="G28" i="2"/>
  <c r="G32" i="2"/>
  <c r="E18" i="2"/>
  <c r="E20" i="2"/>
  <c r="E22" i="2"/>
  <c r="E24" i="2"/>
  <c r="E26" i="2"/>
  <c r="E28" i="2"/>
  <c r="E30" i="2"/>
  <c r="E32" i="2"/>
  <c r="J34" i="2"/>
  <c r="K34" i="2"/>
  <c r="L34" i="2"/>
  <c r="M34" i="2"/>
  <c r="N34" i="2"/>
  <c r="F34" i="2"/>
  <c r="O35" i="2"/>
  <c r="M9" i="2"/>
  <c r="M8" i="2"/>
  <c r="E8" i="2"/>
  <c r="O1" i="2"/>
  <c r="C5" i="2"/>
  <c r="C4" i="2"/>
  <c r="E14" i="2"/>
  <c r="E16" i="2"/>
  <c r="G34" i="2"/>
  <c r="H34" i="2"/>
</calcChain>
</file>

<file path=xl/sharedStrings.xml><?xml version="1.0" encoding="utf-8"?>
<sst xmlns="http://schemas.openxmlformats.org/spreadsheetml/2006/main" count="114" uniqueCount="91">
  <si>
    <t>Příjmení, jméno:</t>
  </si>
  <si>
    <t>Telefon, e-mail:</t>
  </si>
  <si>
    <t>Datum</t>
  </si>
  <si>
    <t>Místo jednání</t>
  </si>
  <si>
    <t>Účel služební cesty</t>
  </si>
  <si>
    <t>Spolucestující:</t>
  </si>
  <si>
    <t>Povolený dopravní prostředek:</t>
  </si>
  <si>
    <t>Povolená záloha v Kč:</t>
  </si>
  <si>
    <t>Vyplacená dne:</t>
  </si>
  <si>
    <t>Druh použitých PH:*</t>
  </si>
  <si>
    <t>SPZ nebo RZ:*</t>
  </si>
  <si>
    <t>Spotřeba pohonné hmoty - norma ES (l/100km):*</t>
  </si>
  <si>
    <t>RČ:</t>
  </si>
  <si>
    <t>Poznámka:</t>
  </si>
  <si>
    <t>* Vyplňuje se v případě použití soukromého silničního motorového vozidla.
** Podpis pokladníka je vyžadován v případě, že byla povolena a vyplacena záloha.</t>
  </si>
  <si>
    <t>AUV - automobil vlastní</t>
  </si>
  <si>
    <t>MOV - motocykl vlastní</t>
  </si>
  <si>
    <t>R - rychlík</t>
  </si>
  <si>
    <t>L - letadlo</t>
  </si>
  <si>
    <t>Prohlášení osoby, která služební cestu vykonává</t>
  </si>
  <si>
    <t>T - Taxi</t>
  </si>
  <si>
    <t>TRV - tříkolka vlastní</t>
  </si>
  <si>
    <t>podpis osoby, která služební cestu vykonává</t>
  </si>
  <si>
    <t>Cestovní příkaz k služební cestě</t>
  </si>
  <si>
    <t>č.:</t>
  </si>
  <si>
    <t>Vyúčtování služební cesty</t>
  </si>
  <si>
    <t>místo</t>
  </si>
  <si>
    <t>hodina</t>
  </si>
  <si>
    <t>Odjezd - příjezd</t>
  </si>
  <si>
    <t>Počet hodin</t>
  </si>
  <si>
    <t>O - osobní vlak</t>
  </si>
  <si>
    <t>A - autobus</t>
  </si>
  <si>
    <t>Použ. dopr. prostř.</t>
  </si>
  <si>
    <t>Počet naj. km</t>
  </si>
  <si>
    <t>Sazba základní náhrady</t>
  </si>
  <si>
    <t>Náhrada za spotř. PHM</t>
  </si>
  <si>
    <t>Stravné</t>
  </si>
  <si>
    <t>Úpravy nároků</t>
  </si>
  <si>
    <t>Jízdné a místní přeprava</t>
  </si>
  <si>
    <t>Ubytování</t>
  </si>
  <si>
    <t>Nutné vedlejší výdaje</t>
  </si>
  <si>
    <t>Celkem</t>
  </si>
  <si>
    <t>Cena za 1l PHM dle:</t>
  </si>
  <si>
    <t>vyhlášky</t>
  </si>
  <si>
    <t>dokladu</t>
  </si>
  <si>
    <t xml:space="preserve">Celkem: </t>
  </si>
  <si>
    <t xml:space="preserve">Záloha: </t>
  </si>
  <si>
    <t xml:space="preserve">Doplatek: </t>
  </si>
  <si>
    <t>Prohlašuji, že jsem všechny údaje uvedl(a) správně a úplně.</t>
  </si>
  <si>
    <t>Zpráva o výsledku pracovní cesty byla podána a vyúčtování služební cesty bylo schváleno.</t>
  </si>
  <si>
    <t>Konec cesty
(místo, datum, hodina)</t>
  </si>
  <si>
    <t>Začátek cesty
(místo, datum, hodina)</t>
  </si>
  <si>
    <t>dopravni_prostredek</t>
  </si>
  <si>
    <t>B95 - benzin 95</t>
  </si>
  <si>
    <t>B98 - benzin 98</t>
  </si>
  <si>
    <t>N - nafta</t>
  </si>
  <si>
    <t>V</t>
  </si>
  <si>
    <t>dne</t>
  </si>
  <si>
    <t>Druh pohonných hmot:</t>
  </si>
  <si>
    <t>Prům. spotř.</t>
  </si>
  <si>
    <t>ceny</t>
  </si>
  <si>
    <t>PHM</t>
  </si>
  <si>
    <t>B95</t>
  </si>
  <si>
    <t>B98</t>
  </si>
  <si>
    <t>N</t>
  </si>
  <si>
    <t>sazba</t>
  </si>
  <si>
    <t>stravne</t>
  </si>
  <si>
    <t>cas</t>
  </si>
  <si>
    <t>5 - 12 hodin</t>
  </si>
  <si>
    <t>12 - 18 hodin</t>
  </si>
  <si>
    <t>nad 18 hodin</t>
  </si>
  <si>
    <t xml:space="preserve">dne </t>
  </si>
  <si>
    <t>Povoleno ubytování:</t>
  </si>
  <si>
    <t>radio button - vyhlašky/dokladu</t>
  </si>
  <si>
    <t>AUV</t>
  </si>
  <si>
    <t>MOV</t>
  </si>
  <si>
    <t>TRV</t>
  </si>
  <si>
    <t>O</t>
  </si>
  <si>
    <t>R</t>
  </si>
  <si>
    <t>A</t>
  </si>
  <si>
    <t>T</t>
  </si>
  <si>
    <t>L</t>
  </si>
  <si>
    <t xml:space="preserve">Stravování bylo poskytnuto: </t>
  </si>
  <si>
    <t>Bydliště:</t>
  </si>
  <si>
    <t>Plátce silniční daně</t>
  </si>
  <si>
    <t>Prohlašuji, že se služební cestou vykonám nejkratší možnou cestou, účelně a hospodárně. V případě poskytnutí zálohy předložím písemné doklady k vyúčtování do 30 dnů. V případě dopravní nehody nebo jakékoli jiné události, při které mi vznikne škoda na majetku nebo zdraví, nebo škoda na majetku či zdraví jiných osob, nebo škoda na veřejném majetku, nebudu po FKHV ČR požadovat žádnou kompenzaci za tyto vzniklé škody. V případě řízení uvedeného silničního motorového vozidla vlastním řidičské oprávnění příslušné skupiny, nebylo mi řízení příslušného motorového vozidla příslušnými orgány státní správy zakázáno, na uvedené motorové vozidlo je sjednáno a zaplaceno pojištění odpovědnosti z provozu vozidla, vozidlo má platnou RZ a platné potvrzení o STK, popř. měření emisí.</t>
  </si>
  <si>
    <t>podpis pokladníka**</t>
  </si>
  <si>
    <t>podpis Prezidenta FKHV ČR
a/nebo jím pověřené osoby</t>
  </si>
  <si>
    <t>datum a podpis Prezidenta FKHV ČR
nebo jím pověřené osoby</t>
  </si>
  <si>
    <t>datum a podpis pokladníka</t>
  </si>
  <si>
    <t>Částka za kilometr (Kč/km)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</si>
</sst>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č&quot;_-;\-* #,##0.00\ &quot;Kč&quot;_-;_-* &quot;-&quot;??\ &quot;Kč&quot;_-;_-@_-"/>
    <numFmt numFmtId="164" formatCode="#,##0.00\ &quot;Kč&quot;"/>
    <numFmt numFmtId="165" formatCode="#,##0_ ;\-#,##0\ "/>
    <numFmt numFmtId="166" formatCode="dd/mm/yy;@"/>
  </numFmts>
  <fonts count="10" x14ac:knownFonts="1">
    <font>
      <sz val="11"/>
      <color theme="1"/>
      <name val="Calibri"/>
      <family val="2"/>
      <charset val="238"/>
      <scheme val="minor"/>
    </font>
    <font>
      <b/>
      <sz val="16"/>
      <color theme="1"/>
      <name val="Calibri"/>
      <family val="2"/>
      <charset val="238"/>
      <scheme val="minor"/>
    </font>
    <font>
      <sz val="8"/>
      <color theme="1"/>
      <name val="Calibri"/>
      <family val="2"/>
      <charset val="238"/>
      <scheme val="minor"/>
    </font>
    <font>
      <b/>
      <sz val="11"/>
      <color theme="1"/>
      <name val="Calibri"/>
      <family val="2"/>
      <charset val="238"/>
      <scheme val="minor"/>
    </font>
    <font>
      <sz val="10"/>
      <color theme="1"/>
      <name val="Calibri"/>
      <family val="2"/>
      <charset val="238"/>
      <scheme val="minor"/>
    </font>
    <font>
      <b/>
      <sz val="8"/>
      <color theme="1"/>
      <name val="Calibri"/>
      <family val="2"/>
      <charset val="238"/>
      <scheme val="minor"/>
    </font>
    <font>
      <sz val="11"/>
      <color theme="1"/>
      <name val="Calibri"/>
      <family val="2"/>
      <charset val="238"/>
      <scheme val="minor"/>
    </font>
    <font>
      <sz val="8"/>
      <name val="Calibri"/>
      <family val="2"/>
      <charset val="238"/>
      <scheme val="minor"/>
    </font>
    <font>
      <sz val="8"/>
      <color rgb="FF000000"/>
      <name val="Tahoma"/>
      <family val="2"/>
      <charset val="238"/>
    </font>
    <font>
      <sz val="11"/>
      <color rgb="FF000000"/>
      <name val="Calibri"/>
      <family val="2"/>
      <charset val="238"/>
    </font>
  </fonts>
  <fills count="3">
    <fill>
      <patternFill patternType="none"/>
    </fill>
    <fill>
      <patternFill patternType="gray125"/>
    </fill>
    <fill>
      <patternFill patternType="solid">
        <fgColor theme="4" tint="0.79998168889431442"/>
        <bgColor indexed="64"/>
      </patternFill>
    </fill>
  </fills>
  <borders count="5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right/>
      <top/>
      <bottom style="medium">
        <color auto="1"/>
      </bottom>
      <diagonal/>
    </border>
    <border>
      <left/>
      <right/>
      <top style="hair">
        <color auto="1"/>
      </top>
      <bottom style="thin">
        <color auto="1"/>
      </bottom>
      <diagonal/>
    </border>
    <border>
      <left/>
      <right style="thin">
        <color auto="1"/>
      </right>
      <top style="thin">
        <color auto="1"/>
      </top>
      <bottom/>
      <diagonal/>
    </border>
    <border>
      <left style="thin">
        <color auto="1"/>
      </left>
      <right/>
      <top style="hair">
        <color auto="1"/>
      </top>
      <bottom style="thin">
        <color auto="1"/>
      </bottom>
      <diagonal/>
    </border>
    <border>
      <left style="thin">
        <color auto="1"/>
      </left>
      <right/>
      <top style="thin">
        <color auto="1"/>
      </top>
      <bottom/>
      <diagonal/>
    </border>
    <border>
      <left/>
      <right style="thin">
        <color auto="1"/>
      </right>
      <top style="medium">
        <color auto="1"/>
      </top>
      <bottom/>
      <diagonal/>
    </border>
    <border>
      <left style="thin">
        <color auto="1"/>
      </left>
      <right/>
      <top style="medium">
        <color auto="1"/>
      </top>
      <bottom/>
      <diagonal/>
    </border>
    <border>
      <left/>
      <right/>
      <top style="hair">
        <color auto="1"/>
      </top>
      <bottom style="medium">
        <color auto="1"/>
      </bottom>
      <diagonal/>
    </border>
    <border>
      <left style="thin">
        <color auto="1"/>
      </left>
      <right/>
      <top style="hair">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right style="thin">
        <color auto="1"/>
      </right>
      <top style="thin">
        <color auto="1"/>
      </top>
      <bottom style="medium">
        <color indexed="64"/>
      </bottom>
      <diagonal/>
    </border>
  </borders>
  <cellStyleXfs count="2">
    <xf numFmtId="0" fontId="0" fillId="0" borderId="0"/>
    <xf numFmtId="44" fontId="6" fillId="0" borderId="0" applyFont="0" applyFill="0" applyBorder="0" applyAlignment="0" applyProtection="0"/>
  </cellStyleXfs>
  <cellXfs count="153">
    <xf numFmtId="0" fontId="0" fillId="0" borderId="0" xfId="0"/>
    <xf numFmtId="0" fontId="1" fillId="0" borderId="0" xfId="0" applyFont="1" applyAlignment="1">
      <alignment horizontal="center"/>
    </xf>
    <xf numFmtId="0" fontId="0" fillId="0" borderId="0" xfId="0" applyAlignment="1">
      <alignment horizontal="right"/>
    </xf>
    <xf numFmtId="0" fontId="0" fillId="0" borderId="0" xfId="0" applyAlignment="1">
      <alignment horizontal="center" vertical="top" wrapText="1"/>
    </xf>
    <xf numFmtId="0" fontId="0" fillId="0" borderId="0" xfId="0" applyAlignment="1">
      <alignment horizontal="center" wrapText="1"/>
    </xf>
    <xf numFmtId="0" fontId="0" fillId="0" borderId="0" xfId="0" applyAlignment="1">
      <alignment horizontal="center"/>
    </xf>
    <xf numFmtId="0" fontId="0" fillId="0" borderId="4" xfId="0" applyBorder="1" applyAlignment="1">
      <alignment horizontal="center"/>
    </xf>
    <xf numFmtId="0" fontId="0" fillId="0" borderId="0" xfId="0" applyProtection="1">
      <protection hidden="1"/>
    </xf>
    <xf numFmtId="0" fontId="1" fillId="0" borderId="0" xfId="0" applyFont="1" applyAlignment="1" applyProtection="1">
      <alignment horizontal="center"/>
      <protection hidden="1"/>
    </xf>
    <xf numFmtId="0" fontId="5" fillId="0" borderId="0" xfId="0" applyFont="1" applyAlignment="1" applyProtection="1">
      <alignment horizontal="right"/>
      <protection hidden="1"/>
    </xf>
    <xf numFmtId="0" fontId="5" fillId="0" borderId="32" xfId="0" applyFont="1" applyBorder="1" applyProtection="1">
      <protection hidden="1"/>
    </xf>
    <xf numFmtId="0" fontId="2" fillId="0" borderId="26" xfId="0" applyFont="1" applyBorder="1" applyProtection="1">
      <protection locked="0" hidden="1"/>
    </xf>
    <xf numFmtId="0" fontId="2" fillId="0" borderId="27" xfId="0" applyFont="1" applyBorder="1" applyProtection="1">
      <protection locked="0" hidden="1"/>
    </xf>
    <xf numFmtId="0" fontId="2" fillId="0" borderId="23" xfId="0" applyFont="1" applyBorder="1" applyProtection="1">
      <protection locked="0" hidden="1"/>
    </xf>
    <xf numFmtId="0" fontId="2" fillId="0" borderId="25" xfId="0" applyFont="1" applyBorder="1" applyProtection="1">
      <protection locked="0" hidden="1"/>
    </xf>
    <xf numFmtId="0" fontId="0" fillId="0" borderId="0" xfId="0" applyProtection="1">
      <protection locked="0"/>
    </xf>
    <xf numFmtId="0" fontId="3" fillId="2" borderId="1" xfId="0" applyFont="1" applyFill="1" applyBorder="1"/>
    <xf numFmtId="0" fontId="3" fillId="2" borderId="42" xfId="0" applyFont="1" applyFill="1" applyBorder="1"/>
    <xf numFmtId="0" fontId="0" fillId="0" borderId="1" xfId="0" applyBorder="1"/>
    <xf numFmtId="44" fontId="0" fillId="0" borderId="1" xfId="1" applyFont="1" applyBorder="1" applyProtection="1"/>
    <xf numFmtId="0" fontId="1" fillId="0" borderId="0" xfId="0" applyFont="1" applyAlignment="1" applyProtection="1">
      <alignment horizontal="center"/>
      <protection locked="0"/>
    </xf>
    <xf numFmtId="0" fontId="0" fillId="0" borderId="2" xfId="0" applyBorder="1" applyAlignment="1" applyProtection="1">
      <alignment horizontal="left"/>
      <protection locked="0"/>
    </xf>
    <xf numFmtId="0" fontId="2" fillId="0" borderId="22" xfId="0" applyFont="1" applyBorder="1" applyProtection="1">
      <protection locked="0" hidden="1"/>
    </xf>
    <xf numFmtId="0" fontId="2" fillId="0" borderId="28" xfId="0" applyFont="1" applyBorder="1" applyProtection="1">
      <protection locked="0" hidden="1"/>
    </xf>
    <xf numFmtId="0" fontId="2" fillId="0" borderId="24" xfId="0" applyFont="1" applyBorder="1" applyProtection="1">
      <protection locked="0" hidden="1"/>
    </xf>
    <xf numFmtId="0" fontId="2" fillId="0" borderId="29" xfId="0" applyFont="1" applyBorder="1" applyProtection="1">
      <protection locked="0" hidden="1"/>
    </xf>
    <xf numFmtId="0" fontId="0" fillId="0" borderId="0" xfId="0" applyAlignment="1" applyProtection="1">
      <alignment horizontal="left"/>
      <protection hidden="1"/>
    </xf>
    <xf numFmtId="0" fontId="0" fillId="0" borderId="0" xfId="0" applyAlignment="1" applyProtection="1">
      <alignment horizontal="center" vertical="top"/>
      <protection hidden="1"/>
    </xf>
    <xf numFmtId="165" fontId="5" fillId="0" borderId="51" xfId="0" applyNumberFormat="1" applyFont="1" applyBorder="1" applyProtection="1">
      <protection hidden="1"/>
    </xf>
    <xf numFmtId="0" fontId="5" fillId="0" borderId="35" xfId="0" applyFont="1" applyBorder="1" applyAlignment="1">
      <alignment horizontal="center"/>
    </xf>
    <xf numFmtId="0" fontId="5" fillId="0" borderId="33" xfId="0" applyFont="1" applyBorder="1" applyProtection="1">
      <protection hidden="1"/>
    </xf>
    <xf numFmtId="0" fontId="0" fillId="0" borderId="11" xfId="0" applyBorder="1" applyAlignment="1" applyProtection="1">
      <alignment horizontal="left" vertical="top"/>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14" fontId="0" fillId="0" borderId="11" xfId="0" applyNumberFormat="1" applyBorder="1" applyAlignment="1" applyProtection="1">
      <alignment horizontal="left"/>
      <protection locked="0"/>
    </xf>
    <xf numFmtId="14" fontId="0" fillId="0" borderId="13" xfId="0" applyNumberFormat="1" applyBorder="1" applyAlignment="1" applyProtection="1">
      <alignment horizontal="left"/>
      <protection locked="0"/>
    </xf>
    <xf numFmtId="0" fontId="1" fillId="0" borderId="0" xfId="0" applyFont="1" applyAlignment="1">
      <alignment horizontal="center"/>
    </xf>
    <xf numFmtId="0" fontId="0" fillId="0" borderId="0" xfId="0" applyAlignment="1">
      <alignment horizontal="center"/>
    </xf>
    <xf numFmtId="0" fontId="2" fillId="0" borderId="0" xfId="0" applyFont="1" applyAlignment="1">
      <alignment wrapText="1"/>
    </xf>
    <xf numFmtId="0" fontId="0" fillId="0" borderId="0" xfId="0" applyAlignment="1">
      <alignment horizontal="center" wrapText="1"/>
    </xf>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1" xfId="0" applyBorder="1" applyProtection="1">
      <protection locked="0"/>
    </xf>
    <xf numFmtId="0" fontId="0" fillId="0" borderId="7" xfId="0" applyBorder="1" applyProtection="1">
      <protection locked="0"/>
    </xf>
    <xf numFmtId="0" fontId="0" fillId="0" borderId="46" xfId="0" applyBorder="1" applyAlignment="1" applyProtection="1">
      <alignment horizontal="left"/>
      <protection locked="0"/>
    </xf>
    <xf numFmtId="0" fontId="0" fillId="0" borderId="40" xfId="0" applyBorder="1" applyAlignment="1" applyProtection="1">
      <alignment horizontal="left"/>
      <protection locked="0"/>
    </xf>
    <xf numFmtId="0" fontId="0" fillId="0" borderId="41" xfId="0" applyBorder="1" applyAlignment="1" applyProtection="1">
      <alignment horizontal="left"/>
      <protection locked="0"/>
    </xf>
    <xf numFmtId="0" fontId="0" fillId="0" borderId="47" xfId="0" applyBorder="1" applyAlignment="1" applyProtection="1">
      <alignment horizontal="left"/>
      <protection locked="0"/>
    </xf>
    <xf numFmtId="0" fontId="0" fillId="0" borderId="37" xfId="0" applyBorder="1" applyAlignment="1" applyProtection="1">
      <alignment horizontal="left"/>
      <protection locked="0"/>
    </xf>
    <xf numFmtId="0" fontId="0" fillId="0" borderId="38" xfId="0" applyBorder="1" applyAlignment="1" applyProtection="1">
      <alignment horizontal="left"/>
      <protection locked="0"/>
    </xf>
    <xf numFmtId="0" fontId="0" fillId="0" borderId="11" xfId="0" applyBorder="1" applyAlignment="1" applyProtection="1">
      <alignment horizontal="left"/>
      <protection locked="0" hidden="1"/>
    </xf>
    <xf numFmtId="0" fontId="0" fillId="0" borderId="12" xfId="0" applyBorder="1" applyAlignment="1" applyProtection="1">
      <alignment horizontal="left"/>
      <protection locked="0" hidden="1"/>
    </xf>
    <xf numFmtId="0" fontId="0" fillId="0" borderId="13" xfId="0" applyBorder="1" applyAlignment="1" applyProtection="1">
      <alignment horizontal="left"/>
      <protection locked="0" hidden="1"/>
    </xf>
    <xf numFmtId="0" fontId="0" fillId="0" borderId="11" xfId="0" applyBorder="1" applyAlignment="1" applyProtection="1">
      <alignment horizontal="left"/>
      <protection locked="0"/>
    </xf>
    <xf numFmtId="14" fontId="0" fillId="0" borderId="12" xfId="0" applyNumberFormat="1" applyBorder="1" applyAlignment="1" applyProtection="1">
      <alignment horizontal="left"/>
      <protection locked="0"/>
    </xf>
    <xf numFmtId="0" fontId="0" fillId="0" borderId="6" xfId="0" applyBorder="1" applyAlignment="1" applyProtection="1">
      <alignment horizontal="left"/>
      <protection locked="0"/>
    </xf>
    <xf numFmtId="0" fontId="0" fillId="0" borderId="1" xfId="0" applyBorder="1" applyAlignment="1" applyProtection="1">
      <alignment horizontal="left"/>
      <protection locked="0"/>
    </xf>
    <xf numFmtId="0" fontId="0" fillId="0" borderId="7" xfId="0" applyBorder="1" applyAlignment="1" applyProtection="1">
      <alignment horizontal="left"/>
      <protection locked="0"/>
    </xf>
    <xf numFmtId="0" fontId="1" fillId="0" borderId="0" xfId="0" applyFont="1" applyAlignment="1">
      <alignment horizontal="center" wrapText="1"/>
    </xf>
    <xf numFmtId="0" fontId="4" fillId="0" borderId="0" xfId="0" applyFont="1" applyAlignment="1">
      <alignment horizontal="center" vertical="top" wrapText="1"/>
    </xf>
    <xf numFmtId="0" fontId="0" fillId="0" borderId="4" xfId="0" applyBorder="1" applyAlignment="1">
      <alignment horizontal="center" wrapText="1"/>
    </xf>
    <xf numFmtId="0" fontId="0" fillId="0" borderId="4" xfId="0" applyBorder="1" applyAlignment="1">
      <alignment horizontal="center"/>
    </xf>
    <xf numFmtId="0" fontId="0" fillId="0" borderId="5" xfId="0" applyBorder="1" applyAlignment="1">
      <alignment horizontal="center"/>
    </xf>
    <xf numFmtId="0" fontId="0" fillId="0" borderId="14"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18" xfId="0" applyBorder="1" applyAlignment="1" applyProtection="1">
      <alignment horizontal="left" vertical="top"/>
      <protection locked="0"/>
    </xf>
    <xf numFmtId="49" fontId="0" fillId="0" borderId="39" xfId="0" applyNumberFormat="1" applyBorder="1" applyAlignment="1" applyProtection="1">
      <alignment horizontal="left"/>
      <protection locked="0"/>
    </xf>
    <xf numFmtId="49" fontId="0" fillId="0" borderId="40" xfId="0" applyNumberFormat="1" applyBorder="1" applyAlignment="1" applyProtection="1">
      <alignment horizontal="left"/>
      <protection locked="0"/>
    </xf>
    <xf numFmtId="49" fontId="0" fillId="0" borderId="41" xfId="0" applyNumberFormat="1" applyBorder="1" applyAlignment="1" applyProtection="1">
      <alignment horizontal="left"/>
      <protection locked="0"/>
    </xf>
    <xf numFmtId="49" fontId="0" fillId="0" borderId="36" xfId="0" applyNumberFormat="1" applyBorder="1" applyAlignment="1" applyProtection="1">
      <alignment horizontal="left"/>
      <protection locked="0"/>
    </xf>
    <xf numFmtId="49" fontId="0" fillId="0" borderId="37" xfId="0" applyNumberFormat="1" applyBorder="1" applyAlignment="1" applyProtection="1">
      <alignment horizontal="left"/>
      <protection locked="0"/>
    </xf>
    <xf numFmtId="49" fontId="0" fillId="0" borderId="38" xfId="0" applyNumberFormat="1" applyBorder="1" applyAlignment="1" applyProtection="1">
      <alignment horizontal="left"/>
      <protection locked="0"/>
    </xf>
    <xf numFmtId="0" fontId="0" fillId="0" borderId="0" xfId="0"/>
    <xf numFmtId="0" fontId="0" fillId="0" borderId="20" xfId="0" applyBorder="1"/>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49" fontId="0" fillId="0" borderId="35" xfId="0" applyNumberFormat="1" applyBorder="1" applyAlignment="1" applyProtection="1">
      <alignment horizontal="left" vertical="top" wrapText="1"/>
      <protection locked="0"/>
    </xf>
    <xf numFmtId="49" fontId="0" fillId="0" borderId="34" xfId="0" applyNumberFormat="1" applyBorder="1" applyAlignment="1" applyProtection="1">
      <alignment horizontal="left" vertical="top" wrapText="1"/>
      <protection locked="0"/>
    </xf>
    <xf numFmtId="49" fontId="0" fillId="0" borderId="33" xfId="0" applyNumberFormat="1" applyBorder="1" applyAlignment="1" applyProtection="1">
      <alignment horizontal="left" vertical="top" wrapText="1"/>
      <protection locked="0"/>
    </xf>
    <xf numFmtId="0" fontId="2" fillId="0" borderId="1" xfId="0" applyFont="1" applyBorder="1" applyProtection="1">
      <protection hidden="1"/>
    </xf>
    <xf numFmtId="0" fontId="0" fillId="0" borderId="1" xfId="0" applyBorder="1" applyProtection="1">
      <protection hidden="1"/>
    </xf>
    <xf numFmtId="0" fontId="0" fillId="0" borderId="9" xfId="0" applyBorder="1" applyProtection="1">
      <protection hidden="1"/>
    </xf>
    <xf numFmtId="0" fontId="5" fillId="0" borderId="50" xfId="0" applyFont="1" applyBorder="1" applyAlignment="1">
      <alignment horizontal="center" wrapText="1"/>
    </xf>
    <xf numFmtId="0" fontId="5" fillId="0" borderId="34" xfId="0" applyFont="1" applyBorder="1" applyAlignment="1">
      <alignment horizontal="center" wrapText="1"/>
    </xf>
    <xf numFmtId="0" fontId="2" fillId="0" borderId="4" xfId="0" applyFont="1" applyBorder="1" applyProtection="1">
      <protection hidden="1"/>
    </xf>
    <xf numFmtId="0" fontId="2" fillId="0" borderId="1" xfId="0" applyFont="1" applyBorder="1" applyProtection="1">
      <protection locked="0" hidden="1"/>
    </xf>
    <xf numFmtId="0" fontId="0" fillId="0" borderId="1" xfId="0" applyBorder="1" applyProtection="1">
      <protection locked="0" hidden="1"/>
    </xf>
    <xf numFmtId="0" fontId="2" fillId="0" borderId="7" xfId="0" applyFont="1" applyBorder="1" applyProtection="1">
      <protection hidden="1"/>
    </xf>
    <xf numFmtId="0" fontId="0" fillId="0" borderId="7" xfId="0" applyBorder="1" applyProtection="1">
      <protection hidden="1"/>
    </xf>
    <xf numFmtId="0" fontId="0" fillId="0" borderId="0" xfId="0" applyAlignment="1" applyProtection="1">
      <alignment horizontal="center"/>
      <protection hidden="1"/>
    </xf>
    <xf numFmtId="0" fontId="0" fillId="0" borderId="0" xfId="0" applyAlignment="1" applyProtection="1">
      <alignment horizontal="center" vertical="top"/>
      <protection hidden="1"/>
    </xf>
    <xf numFmtId="0" fontId="0" fillId="0" borderId="0" xfId="0" applyAlignment="1" applyProtection="1">
      <alignment horizontal="center" wrapText="1"/>
      <protection hidden="1"/>
    </xf>
    <xf numFmtId="0" fontId="5" fillId="0" borderId="53" xfId="0" applyFont="1" applyBorder="1" applyAlignment="1" applyProtection="1">
      <alignment horizontal="right"/>
      <protection hidden="1"/>
    </xf>
    <xf numFmtId="0" fontId="3" fillId="0" borderId="33" xfId="0" applyFont="1" applyBorder="1" applyAlignment="1" applyProtection="1">
      <alignment horizontal="right"/>
      <protection hidden="1"/>
    </xf>
    <xf numFmtId="0" fontId="0" fillId="0" borderId="9" xfId="0" applyBorder="1" applyProtection="1">
      <protection locked="0" hidden="1"/>
    </xf>
    <xf numFmtId="0" fontId="0" fillId="0" borderId="10" xfId="0" applyBorder="1" applyProtection="1">
      <protection hidden="1"/>
    </xf>
    <xf numFmtId="14" fontId="0" fillId="0" borderId="11" xfId="0" applyNumberFormat="1" applyBorder="1" applyAlignment="1" applyProtection="1">
      <alignment horizontal="left"/>
      <protection locked="0" hidden="1"/>
    </xf>
    <xf numFmtId="0" fontId="5" fillId="0" borderId="30" xfId="0" applyFont="1" applyBorder="1" applyAlignment="1" applyProtection="1">
      <alignment horizontal="right"/>
      <protection hidden="1"/>
    </xf>
    <xf numFmtId="0" fontId="5" fillId="0" borderId="31" xfId="0" applyFont="1" applyBorder="1" applyAlignment="1" applyProtection="1">
      <alignment horizontal="right"/>
      <protection hidden="1"/>
    </xf>
    <xf numFmtId="166" fontId="2" fillId="0" borderId="6" xfId="0" applyNumberFormat="1" applyFont="1" applyBorder="1" applyProtection="1">
      <protection locked="0" hidden="1"/>
    </xf>
    <xf numFmtId="166" fontId="0" fillId="0" borderId="8" xfId="0" applyNumberFormat="1" applyBorder="1" applyProtection="1">
      <protection locked="0" hidden="1"/>
    </xf>
    <xf numFmtId="0" fontId="2" fillId="0" borderId="39" xfId="0" applyFont="1" applyBorder="1" applyProtection="1">
      <protection locked="0" hidden="1"/>
    </xf>
    <xf numFmtId="0" fontId="0" fillId="0" borderId="36" xfId="0" applyBorder="1" applyProtection="1">
      <protection locked="0" hidden="1"/>
    </xf>
    <xf numFmtId="0" fontId="2" fillId="0" borderId="44" xfId="0" applyFont="1" applyBorder="1" applyProtection="1">
      <protection locked="0" hidden="1"/>
    </xf>
    <xf numFmtId="0" fontId="0" fillId="0" borderId="54" xfId="0" applyBorder="1" applyProtection="1">
      <protection locked="0" hidden="1"/>
    </xf>
    <xf numFmtId="166" fontId="0" fillId="0" borderId="6" xfId="0" applyNumberFormat="1" applyBorder="1" applyProtection="1">
      <protection locked="0" hidden="1"/>
    </xf>
    <xf numFmtId="0" fontId="0" fillId="0" borderId="39" xfId="0" applyBorder="1" applyProtection="1">
      <protection locked="0" hidden="1"/>
    </xf>
    <xf numFmtId="0" fontId="0" fillId="0" borderId="44" xfId="0" applyBorder="1" applyProtection="1">
      <protection locked="0" hidden="1"/>
    </xf>
    <xf numFmtId="0" fontId="2" fillId="0" borderId="43" xfId="0" applyFont="1" applyBorder="1" applyProtection="1">
      <protection hidden="1"/>
    </xf>
    <xf numFmtId="0" fontId="2" fillId="0" borderId="4" xfId="0" applyFont="1" applyBorder="1" applyProtection="1">
      <protection locked="0" hidden="1"/>
    </xf>
    <xf numFmtId="0" fontId="2" fillId="0" borderId="5" xfId="0" applyFont="1" applyBorder="1" applyProtection="1">
      <protection hidden="1"/>
    </xf>
    <xf numFmtId="166" fontId="2" fillId="0" borderId="3" xfId="0" applyNumberFormat="1" applyFont="1" applyBorder="1" applyProtection="1">
      <protection locked="0" hidden="1"/>
    </xf>
    <xf numFmtId="0" fontId="2" fillId="0" borderId="48" xfId="0" applyFont="1" applyBorder="1" applyProtection="1">
      <protection locked="0" hidden="1"/>
    </xf>
    <xf numFmtId="0" fontId="2" fillId="0" borderId="49" xfId="0" applyFont="1" applyBorder="1" applyProtection="1">
      <protection locked="0" hidden="1"/>
    </xf>
    <xf numFmtId="0" fontId="1" fillId="0" borderId="0" xfId="0" applyFont="1" applyAlignment="1" applyProtection="1">
      <alignment horizontal="center"/>
      <protection hidden="1"/>
    </xf>
    <xf numFmtId="0" fontId="0" fillId="0" borderId="0" xfId="0" applyProtection="1">
      <protection hidden="1"/>
    </xf>
    <xf numFmtId="0" fontId="5" fillId="0" borderId="4" xfId="0" applyFont="1" applyBorder="1" applyAlignment="1">
      <alignment horizontal="center" wrapText="1"/>
    </xf>
    <xf numFmtId="0" fontId="5" fillId="0" borderId="35" xfId="0" applyFont="1" applyBorder="1" applyAlignment="1">
      <alignment horizontal="center" wrapText="1"/>
    </xf>
    <xf numFmtId="0" fontId="5" fillId="0" borderId="5"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wrapText="1"/>
    </xf>
    <xf numFmtId="0" fontId="5" fillId="0" borderId="52" xfId="0" applyFont="1" applyBorder="1" applyAlignment="1">
      <alignment horizontal="center" wrapText="1"/>
    </xf>
    <xf numFmtId="0" fontId="5" fillId="0" borderId="4" xfId="0" applyFont="1" applyBorder="1" applyAlignment="1">
      <alignment horizontal="center"/>
    </xf>
    <xf numFmtId="0" fontId="0" fillId="0" borderId="3" xfId="0" applyBorder="1" applyAlignment="1" applyProtection="1">
      <alignment horizontal="left"/>
      <protection hidden="1"/>
    </xf>
    <xf numFmtId="0" fontId="0" fillId="0" borderId="4" xfId="0" applyBorder="1" applyAlignment="1" applyProtection="1">
      <alignment horizontal="left"/>
      <protection hidden="1"/>
    </xf>
    <xf numFmtId="0" fontId="0" fillId="0" borderId="5" xfId="0" applyBorder="1" applyAlignment="1" applyProtection="1">
      <alignment horizontal="left"/>
      <protection hidden="1"/>
    </xf>
    <xf numFmtId="0" fontId="0" fillId="0" borderId="30" xfId="0" applyBorder="1" applyAlignment="1" applyProtection="1">
      <alignment horizontal="left"/>
      <protection hidden="1"/>
    </xf>
    <xf numFmtId="0" fontId="0" fillId="0" borderId="31" xfId="0" applyBorder="1" applyAlignment="1" applyProtection="1">
      <alignment horizontal="left"/>
      <protection hidden="1"/>
    </xf>
    <xf numFmtId="0" fontId="0" fillId="0" borderId="32" xfId="0" applyBorder="1" applyAlignment="1" applyProtection="1">
      <alignment horizontal="left"/>
      <protection hidden="1"/>
    </xf>
    <xf numFmtId="0" fontId="0" fillId="0" borderId="17" xfId="0" applyBorder="1" applyProtection="1">
      <protection hidden="1"/>
    </xf>
    <xf numFmtId="0" fontId="0" fillId="0" borderId="21" xfId="0" applyBorder="1" applyProtection="1">
      <protection hidden="1"/>
    </xf>
    <xf numFmtId="0" fontId="0" fillId="0" borderId="18" xfId="0" applyBorder="1" applyProtection="1">
      <protection hidden="1"/>
    </xf>
    <xf numFmtId="0" fontId="0" fillId="0" borderId="11" xfId="0" applyBorder="1" applyAlignment="1" applyProtection="1">
      <alignment horizontal="left"/>
      <protection hidden="1"/>
    </xf>
    <xf numFmtId="0" fontId="0" fillId="0" borderId="12" xfId="0" applyBorder="1" applyAlignment="1" applyProtection="1">
      <alignment horizontal="left"/>
      <protection hidden="1"/>
    </xf>
    <xf numFmtId="0" fontId="0" fillId="0" borderId="13" xfId="0" applyBorder="1" applyAlignment="1" applyProtection="1">
      <alignment horizontal="left"/>
      <protection hidden="1"/>
    </xf>
    <xf numFmtId="164" fontId="0" fillId="0" borderId="11" xfId="0" applyNumberFormat="1" applyBorder="1" applyAlignment="1" applyProtection="1">
      <alignment horizontal="left"/>
      <protection hidden="1"/>
    </xf>
    <xf numFmtId="164" fontId="0" fillId="0" borderId="12" xfId="0" applyNumberFormat="1" applyBorder="1" applyAlignment="1" applyProtection="1">
      <alignment horizontal="left"/>
      <protection hidden="1"/>
    </xf>
    <xf numFmtId="164" fontId="0" fillId="0" borderId="13" xfId="0" applyNumberFormat="1" applyBorder="1" applyAlignment="1" applyProtection="1">
      <alignment horizontal="left"/>
      <protection hidden="1"/>
    </xf>
    <xf numFmtId="0" fontId="0" fillId="0" borderId="11" xfId="0" applyBorder="1" applyProtection="1">
      <protection hidden="1"/>
    </xf>
    <xf numFmtId="0" fontId="0" fillId="0" borderId="12" xfId="0" applyBorder="1" applyProtection="1">
      <protection hidden="1"/>
    </xf>
    <xf numFmtId="0" fontId="0" fillId="0" borderId="13" xfId="0" applyBorder="1"/>
  </cellXfs>
  <cellStyles count="2">
    <cellStyle name="Měna" xfId="1" builtinId="4"/>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data!$B$12"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18</xdr:row>
          <xdr:rowOff>165100</xdr:rowOff>
        </xdr:from>
        <xdr:to>
          <xdr:col>3</xdr:col>
          <xdr:colOff>723900</xdr:colOff>
          <xdr:row>20</xdr:row>
          <xdr:rowOff>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cs-CZ" sz="800" b="0" i="0" u="none" strike="noStrike" baseline="0">
                  <a:solidFill>
                    <a:srgbClr val="000000"/>
                  </a:solidFill>
                  <a:latin typeface="Tahoma"/>
                  <a:ea typeface="Tahoma"/>
                  <a:cs typeface="Tahoma"/>
                </a:rPr>
                <a:t>ano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1060450</xdr:colOff>
          <xdr:row>18</xdr:row>
          <xdr:rowOff>184150</xdr:rowOff>
        </xdr:from>
        <xdr:to>
          <xdr:col>3</xdr:col>
          <xdr:colOff>1365250</xdr:colOff>
          <xdr:row>19</xdr:row>
          <xdr:rowOff>184150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cs-CZ" sz="800" b="0" i="0" u="none" strike="noStrike" baseline="0">
                  <a:solidFill>
                    <a:srgbClr val="000000"/>
                  </a:solidFill>
                  <a:latin typeface="Tahoma"/>
                  <a:ea typeface="Tahoma"/>
                  <a:cs typeface="Tahoma"/>
                </a:rPr>
                <a:t>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18</xdr:row>
          <xdr:rowOff>165100</xdr:rowOff>
        </xdr:from>
        <xdr:to>
          <xdr:col>3</xdr:col>
          <xdr:colOff>1403350</xdr:colOff>
          <xdr:row>20</xdr:row>
          <xdr:rowOff>12700</xdr:rowOff>
        </xdr:to>
        <xdr:sp macro="" textlink="">
          <xdr:nvSpPr>
            <xdr:cNvPr id="1065" name="Group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20</xdr:row>
          <xdr:rowOff>88900</xdr:rowOff>
        </xdr:from>
        <xdr:to>
          <xdr:col>3</xdr:col>
          <xdr:colOff>736600</xdr:colOff>
          <xdr:row>22</xdr:row>
          <xdr:rowOff>50800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cs-CZ" sz="800" b="0" i="0" u="none" strike="noStrike" baseline="0">
                  <a:solidFill>
                    <a:srgbClr val="000000"/>
                  </a:solidFill>
                  <a:latin typeface="Tahoma"/>
                  <a:ea typeface="Tahoma"/>
                  <a:cs typeface="Tahoma"/>
                </a:rPr>
                <a:t>ano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1060450</xdr:colOff>
          <xdr:row>21</xdr:row>
          <xdr:rowOff>0</xdr:rowOff>
        </xdr:from>
        <xdr:to>
          <xdr:col>3</xdr:col>
          <xdr:colOff>1447800</xdr:colOff>
          <xdr:row>22</xdr:row>
          <xdr:rowOff>38100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cs-CZ" sz="800" b="0" i="0" u="none" strike="noStrike" baseline="0">
                  <a:solidFill>
                    <a:srgbClr val="000000"/>
                  </a:solidFill>
                  <a:latin typeface="Tahoma"/>
                  <a:ea typeface="Tahoma"/>
                  <a:cs typeface="Tahoma"/>
                </a:rPr>
                <a:t>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21</xdr:row>
          <xdr:rowOff>0</xdr:rowOff>
        </xdr:from>
        <xdr:to>
          <xdr:col>3</xdr:col>
          <xdr:colOff>1409700</xdr:colOff>
          <xdr:row>22</xdr:row>
          <xdr:rowOff>114300</xdr:rowOff>
        </xdr:to>
        <xdr:sp macro="" textlink="">
          <xdr:nvSpPr>
            <xdr:cNvPr id="1070" name="Group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965200</xdr:colOff>
          <xdr:row>9</xdr:row>
          <xdr:rowOff>0</xdr:rowOff>
        </xdr:from>
        <xdr:to>
          <xdr:col>3</xdr:col>
          <xdr:colOff>317500</xdr:colOff>
          <xdr:row>10</xdr:row>
          <xdr:rowOff>31750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450850</xdr:colOff>
          <xdr:row>9</xdr:row>
          <xdr:rowOff>0</xdr:rowOff>
        </xdr:from>
        <xdr:to>
          <xdr:col>11</xdr:col>
          <xdr:colOff>31750</xdr:colOff>
          <xdr:row>10</xdr:row>
          <xdr:rowOff>31750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37</xdr:row>
          <xdr:rowOff>0</xdr:rowOff>
        </xdr:from>
        <xdr:to>
          <xdr:col>4</xdr:col>
          <xdr:colOff>342900</xdr:colOff>
          <xdr:row>38</xdr:row>
          <xdr:rowOff>38100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cs-CZ" sz="1100" b="0" i="0" u="none" strike="noStrike" baseline="0">
                  <a:solidFill>
                    <a:srgbClr val="000000"/>
                  </a:solidFill>
                  <a:latin typeface="Calibri"/>
                  <a:ea typeface="Calibri"/>
                  <a:cs typeface="Calibri"/>
                </a:rPr>
                <a:t>ano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0</xdr:rowOff>
        </xdr:from>
        <xdr:to>
          <xdr:col>11</xdr:col>
          <xdr:colOff>342900</xdr:colOff>
          <xdr:row>38</xdr:row>
          <xdr:rowOff>38100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cs-CZ" sz="1100" b="0" i="0" u="none" strike="noStrike" baseline="0">
                  <a:solidFill>
                    <a:srgbClr val="000000"/>
                  </a:solidFill>
                  <a:latin typeface="Calibri"/>
                  <a:ea typeface="Calibri"/>
                  <a:cs typeface="Calibri"/>
                </a:rPr>
                <a:t> 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37</xdr:row>
          <xdr:rowOff>0</xdr:rowOff>
        </xdr:from>
        <xdr:to>
          <xdr:col>6</xdr:col>
          <xdr:colOff>298450</xdr:colOff>
          <xdr:row>38</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cs-CZ" sz="1100" b="0" i="0" u="none" strike="noStrike" baseline="0">
                  <a:solidFill>
                    <a:srgbClr val="000000"/>
                  </a:solidFill>
                  <a:latin typeface="Calibri"/>
                  <a:ea typeface="Calibri"/>
                  <a:cs typeface="Calibri"/>
                </a:rPr>
                <a:t>snídaně</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37</xdr:row>
          <xdr:rowOff>0</xdr:rowOff>
        </xdr:from>
        <xdr:to>
          <xdr:col>7</xdr:col>
          <xdr:colOff>412750</xdr:colOff>
          <xdr:row>38</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cs-CZ" sz="1100" b="0" i="0" u="none" strike="noStrike" baseline="0">
                  <a:solidFill>
                    <a:srgbClr val="000000"/>
                  </a:solidFill>
                  <a:latin typeface="Calibri"/>
                  <a:ea typeface="Calibri"/>
                  <a:cs typeface="Calibri"/>
                </a:rPr>
                <a:t>oběd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374650</xdr:colOff>
          <xdr:row>37</xdr:row>
          <xdr:rowOff>0</xdr:rowOff>
        </xdr:from>
        <xdr:to>
          <xdr:col>8</xdr:col>
          <xdr:colOff>469900</xdr:colOff>
          <xdr:row>38</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cs-CZ" sz="1100" b="0" i="0" u="none" strike="noStrike" baseline="0">
                  <a:solidFill>
                    <a:srgbClr val="000000"/>
                  </a:solidFill>
                  <a:latin typeface="Calibri"/>
                  <a:ea typeface="Calibri"/>
                  <a:cs typeface="Calibri"/>
                </a:rPr>
                <a:t>večeře)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88900</xdr:rowOff>
        </xdr:from>
        <xdr:to>
          <xdr:col>13</xdr:col>
          <xdr:colOff>527050</xdr:colOff>
          <xdr:row>38</xdr:row>
          <xdr:rowOff>38100</xdr:rowOff>
        </xdr:to>
        <xdr:sp macro="" textlink="">
          <xdr:nvSpPr>
            <xdr:cNvPr id="2061" name="Group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222250</xdr:colOff>
          <xdr:row>37</xdr:row>
          <xdr:rowOff>0</xdr:rowOff>
        </xdr:from>
        <xdr:to>
          <xdr:col>14</xdr:col>
          <xdr:colOff>304800</xdr:colOff>
          <xdr:row>38</xdr:row>
          <xdr:rowOff>38100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cs-CZ" sz="1100" b="0" i="0" u="none" strike="noStrike" baseline="0">
                  <a:solidFill>
                    <a:srgbClr val="000000"/>
                  </a:solidFill>
                  <a:latin typeface="Calibri"/>
                  <a:ea typeface="Calibri"/>
                  <a:cs typeface="Calibri"/>
                </a:rPr>
                <a:t> vzdávám se stravného</a:t>
              </a:r>
            </a:p>
          </xdr:txBody>
        </xdr:sp>
        <xdr:clientData fLock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vmlDrawing" Target="../drawings/vmlDrawing4.vml"/><Relationship Id="rId9"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I43"/>
  <sheetViews>
    <sheetView showGridLines="0" tabSelected="1" zoomScale="94" zoomScaleNormal="94" zoomScalePageLayoutView="94" workbookViewId="0">
      <selection activeCell="E17" sqref="E17:H17"/>
    </sheetView>
  </sheetViews>
  <sheetFormatPr defaultColWidth="8.81640625" defaultRowHeight="14.5" x14ac:dyDescent="0.35"/>
  <cols>
    <col min="1" max="3" width="7.1796875" customWidth="1"/>
    <col min="4" max="5" width="22" customWidth="1"/>
    <col min="6" max="8" width="7.1796875" customWidth="1"/>
  </cols>
  <sheetData>
    <row r="1" spans="1:9" ht="21" x14ac:dyDescent="0.5">
      <c r="B1" s="5"/>
      <c r="C1" s="36" t="s">
        <v>23</v>
      </c>
      <c r="D1" s="37"/>
      <c r="E1" s="37"/>
      <c r="F1" s="37"/>
      <c r="G1" s="1" t="s">
        <v>24</v>
      </c>
      <c r="H1" s="20"/>
      <c r="I1" s="1"/>
    </row>
    <row r="2" spans="1:9" ht="15" thickBot="1" x14ac:dyDescent="0.4"/>
    <row r="3" spans="1:9" x14ac:dyDescent="0.35">
      <c r="A3" t="s">
        <v>0</v>
      </c>
      <c r="D3" s="82"/>
      <c r="E3" s="83"/>
      <c r="F3" s="83"/>
      <c r="G3" s="83"/>
      <c r="H3" s="84"/>
    </row>
    <row r="4" spans="1:9" x14ac:dyDescent="0.35">
      <c r="A4" t="s">
        <v>83</v>
      </c>
      <c r="D4" s="57"/>
      <c r="E4" s="58"/>
      <c r="F4" s="58"/>
      <c r="G4" s="58"/>
      <c r="H4" s="59"/>
    </row>
    <row r="5" spans="1:9" x14ac:dyDescent="0.35">
      <c r="A5" t="s">
        <v>12</v>
      </c>
      <c r="D5" s="57"/>
      <c r="E5" s="58"/>
      <c r="F5" s="58"/>
      <c r="G5" s="58"/>
      <c r="H5" s="59"/>
    </row>
    <row r="6" spans="1:9" ht="15" thickBot="1" x14ac:dyDescent="0.4">
      <c r="A6" t="s">
        <v>1</v>
      </c>
      <c r="D6" s="85"/>
      <c r="E6" s="86"/>
      <c r="F6" s="86"/>
      <c r="G6" s="86"/>
      <c r="H6" s="87"/>
    </row>
    <row r="7" spans="1:9" ht="15" thickBot="1" x14ac:dyDescent="0.4"/>
    <row r="8" spans="1:9" ht="27.75" customHeight="1" x14ac:dyDescent="0.35">
      <c r="A8" s="62" t="s">
        <v>51</v>
      </c>
      <c r="B8" s="63"/>
      <c r="C8" s="64"/>
      <c r="D8" s="6" t="s">
        <v>3</v>
      </c>
      <c r="E8" s="6" t="s">
        <v>4</v>
      </c>
      <c r="F8" s="62" t="s">
        <v>50</v>
      </c>
      <c r="G8" s="63"/>
      <c r="H8" s="64"/>
    </row>
    <row r="9" spans="1:9" x14ac:dyDescent="0.35">
      <c r="A9" s="74"/>
      <c r="B9" s="75"/>
      <c r="C9" s="76"/>
      <c r="D9" s="88"/>
      <c r="E9" s="88"/>
      <c r="F9" s="74"/>
      <c r="G9" s="75"/>
      <c r="H9" s="76"/>
    </row>
    <row r="10" spans="1:9" x14ac:dyDescent="0.35">
      <c r="A10" s="74"/>
      <c r="B10" s="75"/>
      <c r="C10" s="76"/>
      <c r="D10" s="89"/>
      <c r="E10" s="89"/>
      <c r="F10" s="74"/>
      <c r="G10" s="75"/>
      <c r="H10" s="76"/>
    </row>
    <row r="11" spans="1:9" ht="15" thickBot="1" x14ac:dyDescent="0.4">
      <c r="A11" s="77"/>
      <c r="B11" s="78"/>
      <c r="C11" s="79"/>
      <c r="D11" s="90"/>
      <c r="E11" s="90"/>
      <c r="F11" s="77"/>
      <c r="G11" s="78"/>
      <c r="H11" s="79"/>
    </row>
    <row r="12" spans="1:9" ht="15" thickBot="1" x14ac:dyDescent="0.4"/>
    <row r="13" spans="1:9" ht="15" thickBot="1" x14ac:dyDescent="0.4">
      <c r="A13" t="s">
        <v>5</v>
      </c>
      <c r="D13" s="55"/>
      <c r="E13" s="32"/>
      <c r="F13" s="32"/>
      <c r="G13" s="32"/>
      <c r="H13" s="33"/>
    </row>
    <row r="14" spans="1:9" ht="15" thickBot="1" x14ac:dyDescent="0.4"/>
    <row r="15" spans="1:9" x14ac:dyDescent="0.35">
      <c r="A15" s="80" t="s">
        <v>6</v>
      </c>
      <c r="B15" s="80"/>
      <c r="C15" s="80"/>
      <c r="D15" s="81"/>
      <c r="E15" s="40" t="s">
        <v>15</v>
      </c>
      <c r="F15" s="41"/>
      <c r="G15" s="41"/>
      <c r="H15" s="42"/>
    </row>
    <row r="16" spans="1:9" x14ac:dyDescent="0.35">
      <c r="A16" s="80" t="s">
        <v>9</v>
      </c>
      <c r="B16" s="80"/>
      <c r="C16" s="80"/>
      <c r="D16" s="81"/>
      <c r="E16" s="43" t="s">
        <v>55</v>
      </c>
      <c r="F16" s="44"/>
      <c r="G16" s="44"/>
      <c r="H16" s="45"/>
    </row>
    <row r="17" spans="1:8" x14ac:dyDescent="0.35">
      <c r="A17" s="80" t="s">
        <v>10</v>
      </c>
      <c r="B17" s="80"/>
      <c r="C17" s="80"/>
      <c r="D17" s="81"/>
      <c r="E17" s="46"/>
      <c r="F17" s="47"/>
      <c r="G17" s="47"/>
      <c r="H17" s="48"/>
    </row>
    <row r="18" spans="1:8" ht="15" thickBot="1" x14ac:dyDescent="0.4">
      <c r="A18" s="80" t="s">
        <v>11</v>
      </c>
      <c r="B18" s="80"/>
      <c r="C18" s="80"/>
      <c r="D18" s="81"/>
      <c r="E18" s="49"/>
      <c r="F18" s="50"/>
      <c r="G18" s="50"/>
      <c r="H18" s="51"/>
    </row>
    <row r="19" spans="1:8" ht="15" thickBot="1" x14ac:dyDescent="0.4">
      <c r="A19" s="80"/>
      <c r="B19" s="80"/>
    </row>
    <row r="20" spans="1:8" ht="15" thickBot="1" x14ac:dyDescent="0.4">
      <c r="A20" s="80" t="s">
        <v>72</v>
      </c>
      <c r="B20" s="80"/>
      <c r="C20" s="80"/>
      <c r="D20" s="15"/>
      <c r="E20" s="52"/>
      <c r="F20" s="53"/>
      <c r="G20" s="53"/>
      <c r="H20" s="54"/>
    </row>
    <row r="21" spans="1:8" ht="7.5" customHeight="1" x14ac:dyDescent="0.35">
      <c r="A21" s="80"/>
      <c r="B21" s="80"/>
      <c r="C21" s="80"/>
      <c r="D21" s="15"/>
      <c r="E21" s="26"/>
      <c r="F21" s="26"/>
      <c r="G21" s="26"/>
      <c r="H21" s="26"/>
    </row>
    <row r="22" spans="1:8" x14ac:dyDescent="0.35">
      <c r="A22" s="80" t="s">
        <v>84</v>
      </c>
      <c r="B22" s="80"/>
      <c r="C22" s="80"/>
      <c r="E22" s="26"/>
      <c r="F22" s="26"/>
      <c r="G22" s="26"/>
      <c r="H22" s="26"/>
    </row>
    <row r="23" spans="1:8" x14ac:dyDescent="0.35">
      <c r="D23" s="15"/>
      <c r="E23" s="7"/>
      <c r="F23" s="7"/>
      <c r="G23" s="7"/>
      <c r="H23" s="7"/>
    </row>
    <row r="24" spans="1:8" ht="16" x14ac:dyDescent="0.5">
      <c r="A24" s="60" t="s">
        <v>19</v>
      </c>
      <c r="B24" s="37"/>
      <c r="C24" s="37"/>
      <c r="D24" s="37"/>
      <c r="E24" s="37"/>
      <c r="F24" s="37"/>
      <c r="G24" s="37"/>
      <c r="H24" s="37"/>
    </row>
    <row r="25" spans="1:8" ht="129.75" customHeight="1" thickBot="1" x14ac:dyDescent="0.4">
      <c r="A25" s="61" t="s">
        <v>85</v>
      </c>
      <c r="B25" s="61"/>
      <c r="C25" s="61"/>
      <c r="D25" s="61"/>
      <c r="E25" s="61"/>
      <c r="F25" s="61"/>
      <c r="G25" s="61"/>
      <c r="H25" s="61"/>
    </row>
    <row r="26" spans="1:8" ht="15" thickBot="1" x14ac:dyDescent="0.4">
      <c r="A26" t="s">
        <v>56</v>
      </c>
      <c r="B26" s="31"/>
      <c r="C26" s="32"/>
      <c r="D26" s="33"/>
      <c r="E26" s="3"/>
      <c r="F26" s="3"/>
      <c r="G26" s="3"/>
      <c r="H26" s="3"/>
    </row>
    <row r="27" spans="1:8" ht="15" thickBot="1" x14ac:dyDescent="0.4">
      <c r="A27" t="s">
        <v>57</v>
      </c>
      <c r="B27" s="34"/>
      <c r="C27" s="35"/>
    </row>
    <row r="28" spans="1:8" ht="28.5" customHeight="1" x14ac:dyDescent="0.35">
      <c r="E28" s="39" t="s">
        <v>22</v>
      </c>
      <c r="F28" s="39"/>
      <c r="G28" s="39"/>
      <c r="H28" s="39"/>
    </row>
    <row r="29" spans="1:8" ht="15" thickBot="1" x14ac:dyDescent="0.4"/>
    <row r="30" spans="1:8" ht="15" thickBot="1" x14ac:dyDescent="0.4">
      <c r="A30" t="s">
        <v>7</v>
      </c>
      <c r="D30" s="21"/>
      <c r="E30" s="2" t="s">
        <v>8</v>
      </c>
      <c r="F30" s="34"/>
      <c r="G30" s="56"/>
      <c r="H30" s="35"/>
    </row>
    <row r="33" spans="1:8" x14ac:dyDescent="0.35">
      <c r="E33" s="39" t="s">
        <v>86</v>
      </c>
      <c r="F33" s="39"/>
      <c r="G33" s="39"/>
      <c r="H33" s="39"/>
    </row>
    <row r="34" spans="1:8" ht="15" thickBot="1" x14ac:dyDescent="0.4">
      <c r="A34" t="s">
        <v>13</v>
      </c>
      <c r="E34" s="4"/>
      <c r="F34" s="4"/>
      <c r="G34" s="4"/>
      <c r="H34" s="4"/>
    </row>
    <row r="35" spans="1:8" x14ac:dyDescent="0.35">
      <c r="A35" s="65"/>
      <c r="B35" s="66"/>
      <c r="C35" s="66"/>
      <c r="D35" s="66"/>
      <c r="E35" s="66"/>
      <c r="F35" s="66"/>
      <c r="G35" s="66"/>
      <c r="H35" s="67"/>
    </row>
    <row r="36" spans="1:8" x14ac:dyDescent="0.35">
      <c r="A36" s="68"/>
      <c r="B36" s="69"/>
      <c r="C36" s="69"/>
      <c r="D36" s="69"/>
      <c r="E36" s="69"/>
      <c r="F36" s="69"/>
      <c r="G36" s="69"/>
      <c r="H36" s="70"/>
    </row>
    <row r="37" spans="1:8" ht="15" thickBot="1" x14ac:dyDescent="0.4">
      <c r="A37" s="71"/>
      <c r="B37" s="72"/>
      <c r="C37" s="72"/>
      <c r="D37" s="72"/>
      <c r="E37" s="72"/>
      <c r="F37" s="72"/>
      <c r="G37" s="72"/>
      <c r="H37" s="73"/>
    </row>
    <row r="38" spans="1:8" ht="15" thickBot="1" x14ac:dyDescent="0.4"/>
    <row r="39" spans="1:8" ht="15" thickBot="1" x14ac:dyDescent="0.4">
      <c r="A39" t="s">
        <v>56</v>
      </c>
      <c r="B39" s="31"/>
      <c r="C39" s="32"/>
      <c r="D39" s="33"/>
    </row>
    <row r="40" spans="1:8" ht="15" thickBot="1" x14ac:dyDescent="0.4">
      <c r="A40" t="s">
        <v>57</v>
      </c>
      <c r="B40" s="34"/>
      <c r="C40" s="35"/>
    </row>
    <row r="41" spans="1:8" ht="29.25" customHeight="1" x14ac:dyDescent="0.35">
      <c r="E41" s="39" t="s">
        <v>87</v>
      </c>
      <c r="F41" s="39"/>
      <c r="G41" s="39"/>
      <c r="H41" s="39"/>
    </row>
    <row r="42" spans="1:8" ht="25.5" customHeight="1" x14ac:dyDescent="0.35">
      <c r="A42" s="38" t="s">
        <v>14</v>
      </c>
      <c r="B42" s="38"/>
      <c r="C42" s="38"/>
      <c r="D42" s="38"/>
      <c r="E42" s="38"/>
      <c r="F42" s="38"/>
      <c r="G42" s="38"/>
      <c r="H42" s="38"/>
    </row>
    <row r="43" spans="1:8" ht="20.25" customHeight="1" x14ac:dyDescent="0.35"/>
  </sheetData>
  <sheetProtection algorithmName="SHA-512" hashValue="uwJs29QBtdgkdyAOYSpOxCD5JIwN+awLNgcu13cB7d9xyhwjh54Asl/AdfJp6/GtFNqHkCfaC+WY0rxazvSsTA==" saltValue="FxiOs5YZo/4RICgzJPwuFg==" spinCount="100000" sheet="1" selectLockedCells="1"/>
  <dataConsolidate/>
  <mergeCells count="41">
    <mergeCell ref="D3:H3"/>
    <mergeCell ref="D4:H4"/>
    <mergeCell ref="D6:H6"/>
    <mergeCell ref="F8:H8"/>
    <mergeCell ref="D9:D11"/>
    <mergeCell ref="E9:E11"/>
    <mergeCell ref="F11:H11"/>
    <mergeCell ref="F10:H10"/>
    <mergeCell ref="F9:H9"/>
    <mergeCell ref="A25:H25"/>
    <mergeCell ref="A8:C8"/>
    <mergeCell ref="A35:H37"/>
    <mergeCell ref="A9:C9"/>
    <mergeCell ref="A10:C10"/>
    <mergeCell ref="A11:C11"/>
    <mergeCell ref="B26:D26"/>
    <mergeCell ref="B27:C27"/>
    <mergeCell ref="A19:B19"/>
    <mergeCell ref="A15:D15"/>
    <mergeCell ref="A16:D16"/>
    <mergeCell ref="A17:D17"/>
    <mergeCell ref="A18:D18"/>
    <mergeCell ref="A20:C20"/>
    <mergeCell ref="A21:C21"/>
    <mergeCell ref="A22:C22"/>
    <mergeCell ref="B39:D39"/>
    <mergeCell ref="B40:C40"/>
    <mergeCell ref="C1:F1"/>
    <mergeCell ref="A42:H42"/>
    <mergeCell ref="E33:H33"/>
    <mergeCell ref="E41:H41"/>
    <mergeCell ref="E15:H15"/>
    <mergeCell ref="E16:H16"/>
    <mergeCell ref="E17:H17"/>
    <mergeCell ref="E18:H18"/>
    <mergeCell ref="E20:H20"/>
    <mergeCell ref="D13:H13"/>
    <mergeCell ref="E28:H28"/>
    <mergeCell ref="F30:H30"/>
    <mergeCell ref="D5:H5"/>
    <mergeCell ref="A24:H24"/>
  </mergeCells>
  <phoneticPr fontId="7" type="noConversion"/>
  <pageMargins left="0.70866141732283472" right="0.70866141732283472" top="0.78740157480314965" bottom="0.39370078740157483" header="0.31496062992125984" footer="0.31496062992125984"/>
  <pageSetup paperSize="9" scale="95" orientation="portrait" r:id="rId1"/>
  <headerFooter>
    <oddHeader>&amp;L&amp;G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8" r:id="rId5" name="Option Button 14">
              <controlPr locked="0" defaultSize="0" autoFill="0" autoLine="0" autoPict="0" altText="">
                <anchor moveWithCells="1">
                  <from>
                    <xdr:col>3</xdr:col>
                    <xdr:colOff>152400</xdr:colOff>
                    <xdr:row>18</xdr:row>
                    <xdr:rowOff>165100</xdr:rowOff>
                  </from>
                  <to>
                    <xdr:col>3</xdr:col>
                    <xdr:colOff>723900</xdr:colOff>
                    <xdr:row>20</xdr:row>
                    <xdr:rowOff>0</xdr:rowOff>
                  </to>
                </anchor>
              </controlPr>
            </control>
          </mc:Choice>
        </mc:AlternateContent>
        <mc:AlternateContent xmlns:mc="http://schemas.openxmlformats.org/markup-compatibility/2006">
          <mc:Choice Requires="x14">
            <control shapeId="1039" r:id="rId6" name="Option Button 15">
              <controlPr locked="0" defaultSize="0" autoFill="0" autoLine="0" autoPict="0">
                <anchor moveWithCells="1">
                  <from>
                    <xdr:col>3</xdr:col>
                    <xdr:colOff>1060450</xdr:colOff>
                    <xdr:row>18</xdr:row>
                    <xdr:rowOff>184150</xdr:rowOff>
                  </from>
                  <to>
                    <xdr:col>3</xdr:col>
                    <xdr:colOff>1365250</xdr:colOff>
                    <xdr:row>19</xdr:row>
                    <xdr:rowOff>184150</xdr:rowOff>
                  </to>
                </anchor>
              </controlPr>
            </control>
          </mc:Choice>
        </mc:AlternateContent>
        <mc:AlternateContent xmlns:mc="http://schemas.openxmlformats.org/markup-compatibility/2006">
          <mc:Choice Requires="x14">
            <control shapeId="1065" r:id="rId7" name="Group Box 41">
              <controlPr defaultSize="0" autoFill="0" autoPict="0">
                <anchor moveWithCells="1">
                  <from>
                    <xdr:col>3</xdr:col>
                    <xdr:colOff>107950</xdr:colOff>
                    <xdr:row>18</xdr:row>
                    <xdr:rowOff>165100</xdr:rowOff>
                  </from>
                  <to>
                    <xdr:col>3</xdr:col>
                    <xdr:colOff>1403350</xdr:colOff>
                    <xdr:row>20</xdr:row>
                    <xdr:rowOff>12700</xdr:rowOff>
                  </to>
                </anchor>
              </controlPr>
            </control>
          </mc:Choice>
        </mc:AlternateContent>
        <mc:AlternateContent xmlns:mc="http://schemas.openxmlformats.org/markup-compatibility/2006">
          <mc:Choice Requires="x14">
            <control shapeId="1068" r:id="rId8" name="Option Button 44">
              <controlPr locked="0" defaultSize="0" autoFill="0" autoLine="0" autoPict="0" altText="">
                <anchor moveWithCells="1">
                  <from>
                    <xdr:col>3</xdr:col>
                    <xdr:colOff>165100</xdr:colOff>
                    <xdr:row>20</xdr:row>
                    <xdr:rowOff>88900</xdr:rowOff>
                  </from>
                  <to>
                    <xdr:col>3</xdr:col>
                    <xdr:colOff>736600</xdr:colOff>
                    <xdr:row>22</xdr:row>
                    <xdr:rowOff>50800</xdr:rowOff>
                  </to>
                </anchor>
              </controlPr>
            </control>
          </mc:Choice>
        </mc:AlternateContent>
        <mc:AlternateContent xmlns:mc="http://schemas.openxmlformats.org/markup-compatibility/2006">
          <mc:Choice Requires="x14">
            <control shapeId="1069" r:id="rId9" name="Option Button 45">
              <controlPr locked="0" defaultSize="0" autoFill="0" autoLine="0" autoPict="0">
                <anchor moveWithCells="1">
                  <from>
                    <xdr:col>3</xdr:col>
                    <xdr:colOff>1060450</xdr:colOff>
                    <xdr:row>21</xdr:row>
                    <xdr:rowOff>0</xdr:rowOff>
                  </from>
                  <to>
                    <xdr:col>3</xdr:col>
                    <xdr:colOff>1447800</xdr:colOff>
                    <xdr:row>22</xdr:row>
                    <xdr:rowOff>38100</xdr:rowOff>
                  </to>
                </anchor>
              </controlPr>
            </control>
          </mc:Choice>
        </mc:AlternateContent>
        <mc:AlternateContent xmlns:mc="http://schemas.openxmlformats.org/markup-compatibility/2006">
          <mc:Choice Requires="x14">
            <control shapeId="1070" r:id="rId10" name="Group Box 46">
              <controlPr defaultSize="0" autoFill="0" autoPict="0">
                <anchor moveWithCells="1">
                  <from>
                    <xdr:col>3</xdr:col>
                    <xdr:colOff>107950</xdr:colOff>
                    <xdr:row>21</xdr:row>
                    <xdr:rowOff>0</xdr:rowOff>
                  </from>
                  <to>
                    <xdr:col>3</xdr:col>
                    <xdr:colOff>1409700</xdr:colOff>
                    <xdr:row>22</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promptTitle="Výběr:" xr:uid="{00000000-0002-0000-0000-000000000000}">
          <x14:formula1>
            <xm:f>data!A2:A10</xm:f>
          </x14:formula1>
          <xm:sqref>E15:H15</xm:sqref>
        </x14:dataValidation>
        <x14:dataValidation type="list" allowBlank="1" showInputMessage="1" promptTitle="Výběr" xr:uid="{00000000-0002-0000-0000-000001000000}">
          <x14:formula1>
            <xm:f>data!C2:C6</xm:f>
          </x14:formula1>
          <xm:sqref>E16:H16</xm:sqref>
        </x14:dataValidation>
      </x14:dataValidations>
    </ex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pageSetUpPr fitToPage="1"/>
  </sheetPr>
  <dimension ref="A1:O48"/>
  <sheetViews>
    <sheetView showGridLines="0" zoomScale="80" zoomScaleNormal="80" zoomScalePageLayoutView="94" workbookViewId="0">
      <selection activeCell="M10" sqref="M10:O10"/>
    </sheetView>
  </sheetViews>
  <sheetFormatPr defaultColWidth="8.81640625" defaultRowHeight="14.5" x14ac:dyDescent="0.35"/>
  <cols>
    <col min="1" max="1" width="8.1796875" style="7" customWidth="1"/>
    <col min="2" max="2" width="12.26953125" style="7" customWidth="1"/>
    <col min="3" max="3" width="5.26953125" style="7" customWidth="1"/>
    <col min="4" max="4" width="4.7265625" style="7" customWidth="1"/>
    <col min="5" max="5" width="5.1796875" style="7" customWidth="1"/>
    <col min="6" max="6" width="5.453125" style="7" customWidth="1"/>
    <col min="7" max="7" width="7.7265625" style="7" customWidth="1"/>
    <col min="8" max="9" width="7.453125" style="7" customWidth="1"/>
    <col min="10" max="11" width="5.7265625" style="7" customWidth="1"/>
    <col min="12" max="13" width="7.81640625" style="7" customWidth="1"/>
    <col min="14" max="14" width="7.7265625" style="7" customWidth="1"/>
    <col min="15" max="15" width="7.453125" style="7" customWidth="1"/>
    <col min="16" max="16384" width="8.81640625" style="7"/>
  </cols>
  <sheetData>
    <row r="1" spans="1:15" ht="21" customHeight="1" x14ac:dyDescent="0.5">
      <c r="B1" s="126" t="s">
        <v>25</v>
      </c>
      <c r="C1" s="101"/>
      <c r="D1" s="101"/>
      <c r="E1" s="101"/>
      <c r="F1" s="127"/>
      <c r="G1" s="127"/>
      <c r="H1" s="127"/>
      <c r="I1" s="127"/>
      <c r="J1" s="127"/>
      <c r="K1" s="127"/>
      <c r="L1" s="127"/>
      <c r="M1" s="127"/>
      <c r="N1" s="8" t="s">
        <v>24</v>
      </c>
      <c r="O1" s="8" t="str">
        <f>IF(prikaz!H1=0,"",prikaz!H1)</f>
        <v/>
      </c>
    </row>
    <row r="2" spans="1:15" ht="15" thickBot="1" x14ac:dyDescent="0.4"/>
    <row r="3" spans="1:15" ht="15" thickBot="1" x14ac:dyDescent="0.4">
      <c r="A3" t="s">
        <v>0</v>
      </c>
      <c r="C3" s="135" t="str">
        <f>IF(prikaz!D3=0," ",prikaz!D3)</f>
        <v xml:space="preserve"> </v>
      </c>
      <c r="D3" s="136"/>
      <c r="E3" s="136"/>
      <c r="F3" s="136"/>
      <c r="G3" s="136"/>
      <c r="H3" s="136"/>
      <c r="I3" s="136"/>
      <c r="J3" s="136"/>
      <c r="K3" s="136"/>
      <c r="L3" s="136"/>
      <c r="M3" s="136"/>
      <c r="N3" s="136"/>
      <c r="O3" s="137"/>
    </row>
    <row r="4" spans="1:15" ht="15" thickBot="1" x14ac:dyDescent="0.4">
      <c r="A4" t="s">
        <v>83</v>
      </c>
      <c r="C4" s="135" t="str">
        <f>IF(prikaz!D4=0,"",prikaz!D4)</f>
        <v/>
      </c>
      <c r="D4" s="136"/>
      <c r="E4" s="136"/>
      <c r="F4" s="136"/>
      <c r="G4" s="136"/>
      <c r="H4" s="136"/>
      <c r="I4" s="136"/>
      <c r="J4" s="136"/>
      <c r="K4" s="136"/>
      <c r="L4" s="136"/>
      <c r="M4" s="136"/>
      <c r="N4" s="136"/>
      <c r="O4" s="137"/>
    </row>
    <row r="5" spans="1:15" ht="15" thickBot="1" x14ac:dyDescent="0.4">
      <c r="A5" t="s">
        <v>12</v>
      </c>
      <c r="C5" s="135" t="str">
        <f>IF(prikaz!D5=0,"",prikaz!D5)</f>
        <v/>
      </c>
      <c r="D5" s="136"/>
      <c r="E5" s="136"/>
      <c r="F5" s="136"/>
      <c r="G5" s="136"/>
      <c r="H5" s="136"/>
      <c r="I5" s="136"/>
      <c r="J5" s="136"/>
      <c r="K5" s="136"/>
      <c r="L5" s="136"/>
      <c r="M5" s="136"/>
      <c r="N5" s="136"/>
      <c r="O5" s="137"/>
    </row>
    <row r="6" spans="1:15" ht="15" thickBot="1" x14ac:dyDescent="0.4">
      <c r="A6" t="s">
        <v>1</v>
      </c>
      <c r="C6" s="138" t="str">
        <f>IF(prikaz!D6=0,"",prikaz!D6)</f>
        <v/>
      </c>
      <c r="D6" s="139"/>
      <c r="E6" s="139"/>
      <c r="F6" s="139"/>
      <c r="G6" s="139"/>
      <c r="H6" s="139"/>
      <c r="I6" s="139"/>
      <c r="J6" s="139"/>
      <c r="K6" s="139"/>
      <c r="L6" s="139"/>
      <c r="M6" s="139"/>
      <c r="N6" s="139"/>
      <c r="O6" s="140"/>
    </row>
    <row r="7" spans="1:15" ht="15" thickBot="1" x14ac:dyDescent="0.4">
      <c r="A7"/>
    </row>
    <row r="8" spans="1:15" ht="15" thickBot="1" x14ac:dyDescent="0.4">
      <c r="A8" t="s">
        <v>6</v>
      </c>
      <c r="E8" s="150" t="str">
        <f>IF(prikaz!E15=0,"",prikaz!E15)</f>
        <v>AUV - automobil vlastní</v>
      </c>
      <c r="F8" s="151"/>
      <c r="G8" s="151"/>
      <c r="H8" s="152"/>
      <c r="I8"/>
      <c r="J8" t="s">
        <v>10</v>
      </c>
      <c r="M8" s="144" t="str">
        <f>IF(prikaz!E17=0,"",prikaz!E17)</f>
        <v/>
      </c>
      <c r="N8" s="145"/>
      <c r="O8" s="146"/>
    </row>
    <row r="9" spans="1:15" ht="15" thickBot="1" x14ac:dyDescent="0.4">
      <c r="A9" t="s">
        <v>58</v>
      </c>
      <c r="E9" s="141" t="str">
        <f>IF(prikaz!E16=0,"",prikaz!E16)</f>
        <v>N - nafta</v>
      </c>
      <c r="F9" s="142"/>
      <c r="G9" s="143"/>
      <c r="J9" t="s">
        <v>59</v>
      </c>
      <c r="M9" s="144" t="str">
        <f>IF(prikaz!E18=0,"",prikaz!E18)</f>
        <v/>
      </c>
      <c r="N9" s="145"/>
      <c r="O9" s="146"/>
    </row>
    <row r="10" spans="1:15" ht="15" thickBot="1" x14ac:dyDescent="0.4">
      <c r="A10" t="s">
        <v>42</v>
      </c>
      <c r="C10" s="7" t="s">
        <v>43</v>
      </c>
      <c r="E10" s="147">
        <f>IF(E9="","",IF(data!B12=1,VLOOKUP(E9,data!C2:'data'!F5,4,FALSE),""))</f>
        <v>38.700000000000003</v>
      </c>
      <c r="F10" s="148"/>
      <c r="G10" s="149"/>
      <c r="J10" t="s">
        <v>44</v>
      </c>
      <c r="M10" s="52"/>
      <c r="N10" s="53"/>
      <c r="O10" s="54"/>
    </row>
    <row r="11" spans="1:15" ht="15" thickBot="1" x14ac:dyDescent="0.4">
      <c r="J11"/>
    </row>
    <row r="12" spans="1:15" x14ac:dyDescent="0.35">
      <c r="A12" s="132" t="s">
        <v>2</v>
      </c>
      <c r="B12" s="134" t="s">
        <v>28</v>
      </c>
      <c r="C12" s="134"/>
      <c r="D12" s="128" t="s">
        <v>29</v>
      </c>
      <c r="E12" s="128" t="s">
        <v>32</v>
      </c>
      <c r="F12" s="128" t="s">
        <v>33</v>
      </c>
      <c r="G12" s="128" t="s">
        <v>34</v>
      </c>
      <c r="H12" s="128" t="s">
        <v>35</v>
      </c>
      <c r="I12" s="94" t="s">
        <v>90</v>
      </c>
      <c r="J12" s="128" t="s">
        <v>36</v>
      </c>
      <c r="K12" s="128" t="s">
        <v>37</v>
      </c>
      <c r="L12" s="128" t="s">
        <v>38</v>
      </c>
      <c r="M12" s="128" t="s">
        <v>39</v>
      </c>
      <c r="N12" s="128" t="s">
        <v>40</v>
      </c>
      <c r="O12" s="130" t="s">
        <v>41</v>
      </c>
    </row>
    <row r="13" spans="1:15" ht="21" customHeight="1" thickBot="1" x14ac:dyDescent="0.4">
      <c r="A13" s="133"/>
      <c r="B13" s="29" t="s">
        <v>26</v>
      </c>
      <c r="C13" s="29" t="s">
        <v>27</v>
      </c>
      <c r="D13" s="129"/>
      <c r="E13" s="129"/>
      <c r="F13" s="129"/>
      <c r="G13" s="129"/>
      <c r="H13" s="129"/>
      <c r="I13" s="95"/>
      <c r="J13" s="129"/>
      <c r="K13" s="129"/>
      <c r="L13" s="129"/>
      <c r="M13" s="129"/>
      <c r="N13" s="129"/>
      <c r="O13" s="131"/>
    </row>
    <row r="14" spans="1:15" x14ac:dyDescent="0.35">
      <c r="A14" s="123"/>
      <c r="B14" s="11"/>
      <c r="C14" s="12"/>
      <c r="D14" s="124"/>
      <c r="E14" s="96" t="str">
        <f>IF(A14="","",IF($E$8 = "","",VLOOKUP($E$8,data!$H$2:'data'!$J$9,3,FALSE)))</f>
        <v/>
      </c>
      <c r="F14" s="125"/>
      <c r="G14" s="96" t="str">
        <f>IF($A14="","",IF(prikaz!$E$15="","",IF($F14="","",CEILING(VLOOKUP(prikaz!$E$15,data!$H$2:$I$9,2,FALSE)*F14,0.01))))</f>
        <v/>
      </c>
      <c r="H14" s="96" t="str">
        <f>IF($A14="","",IF($F14="","",IF(($E$10="")*OR($M$10=""),"",IF($M$9="","",(CEILING($F14*$M$9/100*(IF(data!$B$12=1,$E$10,$M$10)),0.01))))))</f>
        <v/>
      </c>
      <c r="I14" s="96" t="str">
        <f>IF(A14="","",IF(F14="","",IF(H14="",G14/F14,(H14+G14)/F14)))</f>
        <v/>
      </c>
      <c r="J14" s="121"/>
      <c r="K14" s="121"/>
      <c r="L14" s="121"/>
      <c r="M14" s="121"/>
      <c r="N14" s="121"/>
      <c r="O14" s="122" t="str">
        <f>IF($A14="","",IF(I14="","",CEILING(SUM($G14:$N14)-I14,0.01)))</f>
        <v/>
      </c>
    </row>
    <row r="15" spans="1:15" x14ac:dyDescent="0.35">
      <c r="A15" s="117"/>
      <c r="B15" s="22"/>
      <c r="C15" s="24"/>
      <c r="D15" s="118"/>
      <c r="E15" s="92"/>
      <c r="F15" s="119"/>
      <c r="G15" s="92"/>
      <c r="H15" s="92"/>
      <c r="I15" s="92"/>
      <c r="J15" s="98"/>
      <c r="K15" s="98"/>
      <c r="L15" s="98"/>
      <c r="M15" s="98"/>
      <c r="N15" s="98"/>
      <c r="O15" s="100"/>
    </row>
    <row r="16" spans="1:15" x14ac:dyDescent="0.35">
      <c r="A16" s="111"/>
      <c r="B16" s="13"/>
      <c r="C16" s="14"/>
      <c r="D16" s="113"/>
      <c r="E16" s="91" t="str">
        <f>IF(A16="","",IF($E$8 = "","",VLOOKUP($E$8,data!$H$2:'data'!$J$9,3,FALSE)))</f>
        <v/>
      </c>
      <c r="F16" s="115"/>
      <c r="G16" s="91" t="str">
        <f>IF($A16="","",IF(prikaz!$E$15="","",IF($F16="","",CEILING(VLOOKUP(prikaz!$E$15,data!$H$2:$I$9,2,FALSE)*F16,0.01))))</f>
        <v/>
      </c>
      <c r="H16" s="120" t="str">
        <f>IF($A16="","",IF($F16="","",IF(($E$10="")*OR($M$10=""),"",IF($M$9="","",(CEILING($F16*$M$9/100*(IF(data!$B$12=1,$E$10,$M$10)),0.01))))))</f>
        <v/>
      </c>
      <c r="I16" s="91" t="str">
        <f t="shared" ref="I16" si="0">IF(A16="","",IF(F16="","",IF(H16="",G16/F16,(H16+G16)/F16)))</f>
        <v/>
      </c>
      <c r="J16" s="97"/>
      <c r="K16" s="97"/>
      <c r="L16" s="97"/>
      <c r="M16" s="97"/>
      <c r="N16" s="97"/>
      <c r="O16" s="99" t="str">
        <f t="shared" ref="O16" si="1">IF($A16="","",IF(I16="","",CEILING(SUM($G16:$N16)-I16,0.01)))</f>
        <v/>
      </c>
    </row>
    <row r="17" spans="1:15" x14ac:dyDescent="0.35">
      <c r="A17" s="117"/>
      <c r="B17" s="22"/>
      <c r="C17" s="24"/>
      <c r="D17" s="118"/>
      <c r="E17" s="92"/>
      <c r="F17" s="119"/>
      <c r="G17" s="92"/>
      <c r="H17" s="92"/>
      <c r="I17" s="92"/>
      <c r="J17" s="98"/>
      <c r="K17" s="98"/>
      <c r="L17" s="98"/>
      <c r="M17" s="98"/>
      <c r="N17" s="98"/>
      <c r="O17" s="100"/>
    </row>
    <row r="18" spans="1:15" x14ac:dyDescent="0.35">
      <c r="A18" s="111"/>
      <c r="B18" s="13"/>
      <c r="C18" s="14"/>
      <c r="D18" s="113"/>
      <c r="E18" s="91" t="str">
        <f>IF(A18="","",IF($E$8 = "","",VLOOKUP($E$8,data!$H$2:'data'!$J$9,3,FALSE)))</f>
        <v/>
      </c>
      <c r="F18" s="115"/>
      <c r="G18" s="91" t="str">
        <f>IF($A18="","",IF(prikaz!$E$15="","",IF($F18="","",CEILING(VLOOKUP(prikaz!$E$15,data!$H$2:$I$9,2,FALSE)*F18,0.01))))</f>
        <v/>
      </c>
      <c r="H18" s="120" t="str">
        <f>IF($A18="","",IF($F18="","",IF(($E$10="")*OR($M$10=""),"",IF($M$9="","",(CEILING($F18*$M$9/100*(IF(data!$B$12=1,$E$10,$M$10)),0.01))))))</f>
        <v/>
      </c>
      <c r="I18" s="91" t="str">
        <f t="shared" ref="I18" si="2">IF(A18="","",IF(F18="","",IF(H18="",G18/F18,(H18+G18)/F18)))</f>
        <v/>
      </c>
      <c r="J18" s="97"/>
      <c r="K18" s="97"/>
      <c r="L18" s="97"/>
      <c r="M18" s="97"/>
      <c r="N18" s="97"/>
      <c r="O18" s="99" t="str">
        <f t="shared" ref="O18" si="3">IF($A18="","",IF(I18="","",CEILING(SUM($G18:$N18)-I18,0.01)))</f>
        <v/>
      </c>
    </row>
    <row r="19" spans="1:15" x14ac:dyDescent="0.35">
      <c r="A19" s="117"/>
      <c r="B19" s="22"/>
      <c r="C19" s="24"/>
      <c r="D19" s="118"/>
      <c r="E19" s="92"/>
      <c r="F19" s="119"/>
      <c r="G19" s="92"/>
      <c r="H19" s="92"/>
      <c r="I19" s="92"/>
      <c r="J19" s="98"/>
      <c r="K19" s="98"/>
      <c r="L19" s="98"/>
      <c r="M19" s="98"/>
      <c r="N19" s="98"/>
      <c r="O19" s="100"/>
    </row>
    <row r="20" spans="1:15" x14ac:dyDescent="0.35">
      <c r="A20" s="111"/>
      <c r="B20" s="13"/>
      <c r="C20" s="14"/>
      <c r="D20" s="113"/>
      <c r="E20" s="91" t="str">
        <f>IF(A20="","",IF($E$8 = "","",VLOOKUP($E$8,data!$H$2:'data'!$J$9,3,FALSE)))</f>
        <v/>
      </c>
      <c r="F20" s="115"/>
      <c r="G20" s="91" t="str">
        <f>IF($A20="","",IF(prikaz!$E$15="","",IF($F20="","",CEILING(VLOOKUP(prikaz!$E$15,data!$H$2:$I$9,2,FALSE)*F20,0.01))))</f>
        <v/>
      </c>
      <c r="H20" s="120" t="str">
        <f>IF($A20="","",IF($F20="","",IF(($E$10="")*OR($M$10=""),"",IF($M$9="","",(CEILING($F20*$M$9/100*(IF(data!$B$12=1,$E$10,$M$10)),0.01))))))</f>
        <v/>
      </c>
      <c r="I20" s="91" t="str">
        <f t="shared" ref="I20" si="4">IF(A20="","",IF(F20="","",IF(H20="",G20/F20,(H20+G20)/F20)))</f>
        <v/>
      </c>
      <c r="J20" s="97"/>
      <c r="K20" s="97"/>
      <c r="L20" s="97"/>
      <c r="M20" s="97"/>
      <c r="N20" s="97"/>
      <c r="O20" s="99" t="str">
        <f t="shared" ref="O20" si="5">IF($A20="","",IF(I20="","",CEILING(SUM($G20:$N20)-I20,0.01)))</f>
        <v/>
      </c>
    </row>
    <row r="21" spans="1:15" x14ac:dyDescent="0.35">
      <c r="A21" s="117"/>
      <c r="B21" s="22"/>
      <c r="C21" s="24"/>
      <c r="D21" s="118"/>
      <c r="E21" s="92"/>
      <c r="F21" s="119"/>
      <c r="G21" s="92"/>
      <c r="H21" s="92"/>
      <c r="I21" s="92"/>
      <c r="J21" s="98"/>
      <c r="K21" s="98"/>
      <c r="L21" s="98"/>
      <c r="M21" s="98"/>
      <c r="N21" s="98"/>
      <c r="O21" s="100"/>
    </row>
    <row r="22" spans="1:15" x14ac:dyDescent="0.35">
      <c r="A22" s="111"/>
      <c r="B22" s="13"/>
      <c r="C22" s="14"/>
      <c r="D22" s="113"/>
      <c r="E22" s="91" t="str">
        <f>IF(A22="","",IF($E$8 = "","",VLOOKUP($E$8,data!$H$2:'data'!$J$9,3,FALSE)))</f>
        <v/>
      </c>
      <c r="F22" s="115"/>
      <c r="G22" s="91" t="str">
        <f>IF($A22="","",IF(prikaz!$E$15="","",IF($F22="","",CEILING(VLOOKUP(prikaz!$E$15,data!$H$2:$I$9,2,FALSE)*F22,0.01))))</f>
        <v/>
      </c>
      <c r="H22" s="120" t="str">
        <f>IF($A22="","",IF($F22="","",IF(($E$10="")*OR($M$10=""),"",IF($M$9="","",(CEILING($F22*$M$9/100*(IF(data!$B$12=1,$E$10,$M$10)),0.01))))))</f>
        <v/>
      </c>
      <c r="I22" s="91" t="str">
        <f t="shared" ref="I22" si="6">IF(A22="","",IF(F22="","",IF(H22="",G22/F22,(H22+G22)/F22)))</f>
        <v/>
      </c>
      <c r="J22" s="97"/>
      <c r="K22" s="97"/>
      <c r="L22" s="97"/>
      <c r="M22" s="97"/>
      <c r="N22" s="97"/>
      <c r="O22" s="99" t="str">
        <f t="shared" ref="O22" si="7">IF($A22="","",IF(I22="","",CEILING(SUM($G22:$N22)-I22,0.01)))</f>
        <v/>
      </c>
    </row>
    <row r="23" spans="1:15" x14ac:dyDescent="0.35">
      <c r="A23" s="117"/>
      <c r="B23" s="22"/>
      <c r="C23" s="24"/>
      <c r="D23" s="118"/>
      <c r="E23" s="92"/>
      <c r="F23" s="119"/>
      <c r="G23" s="92"/>
      <c r="H23" s="92"/>
      <c r="I23" s="92"/>
      <c r="J23" s="98"/>
      <c r="K23" s="98"/>
      <c r="L23" s="98"/>
      <c r="M23" s="98"/>
      <c r="N23" s="98"/>
      <c r="O23" s="100"/>
    </row>
    <row r="24" spans="1:15" x14ac:dyDescent="0.35">
      <c r="A24" s="111"/>
      <c r="B24" s="13"/>
      <c r="C24" s="14"/>
      <c r="D24" s="113"/>
      <c r="E24" s="91" t="str">
        <f>IF(A24="","",IF($E$8 = "","",VLOOKUP($E$8,data!$H$2:'data'!$J$9,3,FALSE)))</f>
        <v/>
      </c>
      <c r="F24" s="115"/>
      <c r="G24" s="91" t="str">
        <f>IF($A24="","",IF(prikaz!$E$15="","",IF($F24="","",CEILING(VLOOKUP(prikaz!$E$15,data!$H$2:$I$9,2,FALSE)*F24,0.01))))</f>
        <v/>
      </c>
      <c r="H24" s="120" t="str">
        <f>IF($A24="","",IF($F24="","",IF(($E$10="")*OR($M$10=""),"",IF($M$9="","",(CEILING($F24*$M$9/100*(IF(data!$B$12=1,$E$10,$M$10)),0.01))))))</f>
        <v/>
      </c>
      <c r="I24" s="91" t="str">
        <f t="shared" ref="I24" si="8">IF(A24="","",IF(F24="","",IF(H24="",G24/F24,(H24+G24)/F24)))</f>
        <v/>
      </c>
      <c r="J24" s="97"/>
      <c r="K24" s="97"/>
      <c r="L24" s="97"/>
      <c r="M24" s="97"/>
      <c r="N24" s="97"/>
      <c r="O24" s="99" t="str">
        <f t="shared" ref="O24" si="9">IF($A24="","",IF(I24="","",CEILING(SUM($G24:$N24)-I24,0.01)))</f>
        <v/>
      </c>
    </row>
    <row r="25" spans="1:15" x14ac:dyDescent="0.35">
      <c r="A25" s="117"/>
      <c r="B25" s="22"/>
      <c r="C25" s="24"/>
      <c r="D25" s="118"/>
      <c r="E25" s="92"/>
      <c r="F25" s="119"/>
      <c r="G25" s="92"/>
      <c r="H25" s="92"/>
      <c r="I25" s="92"/>
      <c r="J25" s="98"/>
      <c r="K25" s="98"/>
      <c r="L25" s="98"/>
      <c r="M25" s="98"/>
      <c r="N25" s="98"/>
      <c r="O25" s="100"/>
    </row>
    <row r="26" spans="1:15" x14ac:dyDescent="0.35">
      <c r="A26" s="111"/>
      <c r="B26" s="13"/>
      <c r="C26" s="14"/>
      <c r="D26" s="113"/>
      <c r="E26" s="91" t="str">
        <f>IF(A26="","",IF($E$8 = "","",VLOOKUP($E$8,data!$H$2:'data'!$J$9,3,FALSE)))</f>
        <v/>
      </c>
      <c r="F26" s="115"/>
      <c r="G26" s="91" t="str">
        <f>IF($A26="","",IF(prikaz!$E$15="","",IF($F26="","",CEILING(VLOOKUP(prikaz!$E$15,data!$H$2:$I$9,2,FALSE)*F26,0.01))))</f>
        <v/>
      </c>
      <c r="H26" s="120" t="str">
        <f>IF($A26="","",IF($F26="","",IF(($E$10="")*OR($M$10=""),"",IF($M$9="","",(CEILING($F26*$M$9/100*(IF(data!$B$12=1,$E$10,$M$10)),0.01))))))</f>
        <v/>
      </c>
      <c r="I26" s="91" t="str">
        <f t="shared" ref="I26" si="10">IF(A26="","",IF(F26="","",IF(H26="",G26/F26,(H26+G26)/F26)))</f>
        <v/>
      </c>
      <c r="J26" s="97"/>
      <c r="K26" s="97"/>
      <c r="L26" s="97"/>
      <c r="M26" s="97"/>
      <c r="N26" s="97"/>
      <c r="O26" s="99" t="str">
        <f t="shared" ref="O26" si="11">IF($A26="","",IF(I26="","",CEILING(SUM($G26:$N26)-I26,0.01)))</f>
        <v/>
      </c>
    </row>
    <row r="27" spans="1:15" x14ac:dyDescent="0.35">
      <c r="A27" s="117"/>
      <c r="B27" s="22"/>
      <c r="C27" s="24"/>
      <c r="D27" s="118"/>
      <c r="E27" s="92"/>
      <c r="F27" s="119"/>
      <c r="G27" s="92"/>
      <c r="H27" s="92"/>
      <c r="I27" s="92"/>
      <c r="J27" s="98"/>
      <c r="K27" s="98"/>
      <c r="L27" s="98"/>
      <c r="M27" s="98"/>
      <c r="N27" s="98"/>
      <c r="O27" s="100"/>
    </row>
    <row r="28" spans="1:15" x14ac:dyDescent="0.35">
      <c r="A28" s="111"/>
      <c r="B28" s="13"/>
      <c r="C28" s="14"/>
      <c r="D28" s="113"/>
      <c r="E28" s="91" t="str">
        <f>IF(A28="","",IF($E$8 = "","",VLOOKUP($E$8,data!$H$2:'data'!$J$9,3,FALSE)))</f>
        <v/>
      </c>
      <c r="F28" s="115"/>
      <c r="G28" s="91" t="str">
        <f>IF($A28="","",IF(prikaz!$E$15="","",IF($F28="","",CEILING(VLOOKUP(prikaz!$E$15,data!$H$2:$I$9,2,FALSE)*F28,0.01))))</f>
        <v/>
      </c>
      <c r="H28" s="120" t="str">
        <f>IF($A28="","",IF($F28="","",IF(($E$10="")*OR($M$10=""),"",IF($M$9="","",(CEILING($F28*$M$9/100*(IF(data!$B$12=1,$E$10,$M$10)),0.01))))))</f>
        <v/>
      </c>
      <c r="I28" s="91" t="str">
        <f t="shared" ref="I28" si="12">IF(A28="","",IF(F28="","",IF(H28="",G28/F28,(H28+G28)/F28)))</f>
        <v/>
      </c>
      <c r="J28" s="97"/>
      <c r="K28" s="97"/>
      <c r="L28" s="97"/>
      <c r="M28" s="97"/>
      <c r="N28" s="97"/>
      <c r="O28" s="99" t="str">
        <f t="shared" ref="O28" si="13">IF($A28="","",IF(I28="","",CEILING(SUM($G28:$N28)-I28,0.01)))</f>
        <v/>
      </c>
    </row>
    <row r="29" spans="1:15" x14ac:dyDescent="0.35">
      <c r="A29" s="117"/>
      <c r="B29" s="22"/>
      <c r="C29" s="24"/>
      <c r="D29" s="118"/>
      <c r="E29" s="92"/>
      <c r="F29" s="119"/>
      <c r="G29" s="92"/>
      <c r="H29" s="92"/>
      <c r="I29" s="92"/>
      <c r="J29" s="98"/>
      <c r="K29" s="98"/>
      <c r="L29" s="98"/>
      <c r="M29" s="98"/>
      <c r="N29" s="98"/>
      <c r="O29" s="100"/>
    </row>
    <row r="30" spans="1:15" x14ac:dyDescent="0.35">
      <c r="A30" s="111"/>
      <c r="B30" s="13"/>
      <c r="C30" s="14"/>
      <c r="D30" s="113"/>
      <c r="E30" s="91" t="str">
        <f>IF(A30="","",IF($E$8 = "","",VLOOKUP($E$8,data!$H$2:'data'!$J$9,3,FALSE)))</f>
        <v/>
      </c>
      <c r="F30" s="115"/>
      <c r="G30" s="91" t="str">
        <f>IF($A30="","",IF(prikaz!$E$15="","",IF($F30="","",CEILING(VLOOKUP(prikaz!$E$15,data!$H$2:$I$9,2,FALSE)*F30,0.01))))</f>
        <v/>
      </c>
      <c r="H30" s="120" t="str">
        <f>IF($A30="","",IF($F30="","",IF(($E$10="")*OR($M$10=""),"",IF($M$9="","",(CEILING($F30*$M$9/100*(IF(data!$B$12=1,$E$10,$M$10)),0.01))))))</f>
        <v/>
      </c>
      <c r="I30" s="91" t="str">
        <f t="shared" ref="I30" si="14">IF(A30="","",IF(F30="","",IF(H30="",G30/F30,(H30+G30)/F30)))</f>
        <v/>
      </c>
      <c r="J30" s="97"/>
      <c r="K30" s="97"/>
      <c r="L30" s="97"/>
      <c r="M30" s="97"/>
      <c r="N30" s="97"/>
      <c r="O30" s="99" t="str">
        <f t="shared" ref="O30" si="15">IF($A30="","",IF(I30="","",CEILING(SUM($G30:$N30)-I30,0.01)))</f>
        <v/>
      </c>
    </row>
    <row r="31" spans="1:15" x14ac:dyDescent="0.35">
      <c r="A31" s="117"/>
      <c r="B31" s="22"/>
      <c r="C31" s="24"/>
      <c r="D31" s="118"/>
      <c r="E31" s="92"/>
      <c r="F31" s="119"/>
      <c r="G31" s="92"/>
      <c r="H31" s="92"/>
      <c r="I31" s="92"/>
      <c r="J31" s="98"/>
      <c r="K31" s="98"/>
      <c r="L31" s="98"/>
      <c r="M31" s="98"/>
      <c r="N31" s="98"/>
      <c r="O31" s="100"/>
    </row>
    <row r="32" spans="1:15" x14ac:dyDescent="0.35">
      <c r="A32" s="111"/>
      <c r="B32" s="13"/>
      <c r="C32" s="14"/>
      <c r="D32" s="113"/>
      <c r="E32" s="91" t="str">
        <f>IF(A32="","",IF($E$8 = "","",VLOOKUP($E$8,data!$H$2:'data'!$J$9,3,FALSE)))</f>
        <v/>
      </c>
      <c r="F32" s="115"/>
      <c r="G32" s="91" t="str">
        <f>IF($A32="","",IF(prikaz!$E$15="","",IF($F32="","",CEILING(VLOOKUP(prikaz!$E$15,data!$H$2:$I$9,2,FALSE)*F32,0.01))))</f>
        <v/>
      </c>
      <c r="H32" s="91" t="str">
        <f>IF($A32="","",IF($F32="","",IF(($E$10="")*OR($M$10=""),"",IF($M$9="","",(CEILING($F32*$M$9/100*(IF(data!$B$12=1,$E$10,$M$10)),0.01))))))</f>
        <v/>
      </c>
      <c r="I32" s="91" t="str">
        <f t="shared" ref="I32" si="16">IF(A32="","",IF(F32="","",IF(H32="",G32/F32,(H32+G32)/F32)))</f>
        <v/>
      </c>
      <c r="J32" s="97"/>
      <c r="K32" s="97"/>
      <c r="L32" s="97"/>
      <c r="M32" s="97"/>
      <c r="N32" s="97"/>
      <c r="O32" s="99" t="str">
        <f t="shared" ref="O32" si="17">IF($A32="","",IF(I32="","",CEILING(SUM($G32:$N32)-I32,0.01)))</f>
        <v/>
      </c>
    </row>
    <row r="33" spans="1:15" ht="15" thickBot="1" x14ac:dyDescent="0.4">
      <c r="A33" s="112"/>
      <c r="B33" s="23"/>
      <c r="C33" s="25"/>
      <c r="D33" s="114"/>
      <c r="E33" s="93"/>
      <c r="F33" s="116"/>
      <c r="G33" s="93"/>
      <c r="H33" s="93"/>
      <c r="I33" s="93"/>
      <c r="J33" s="106"/>
      <c r="K33" s="106"/>
      <c r="L33" s="106"/>
      <c r="M33" s="106"/>
      <c r="N33" s="106"/>
      <c r="O33" s="107"/>
    </row>
    <row r="34" spans="1:15" ht="15" thickBot="1" x14ac:dyDescent="0.4">
      <c r="B34" s="9"/>
      <c r="C34" s="9"/>
      <c r="D34" s="104" t="s">
        <v>45</v>
      </c>
      <c r="E34" s="105"/>
      <c r="F34" s="30" t="str">
        <f>IF($A$14="","",CEILING(SUM(F14:F32),0.01))</f>
        <v/>
      </c>
      <c r="G34" s="30" t="str">
        <f t="shared" ref="G34:N34" si="18">IF($A$14="","",CEILING(SUM(G14:G32),0.01))</f>
        <v/>
      </c>
      <c r="H34" s="30" t="str">
        <f t="shared" si="18"/>
        <v/>
      </c>
      <c r="I34" s="30"/>
      <c r="J34" s="30" t="str">
        <f t="shared" si="18"/>
        <v/>
      </c>
      <c r="K34" s="30" t="str">
        <f t="shared" si="18"/>
        <v/>
      </c>
      <c r="L34" s="30" t="str">
        <f t="shared" si="18"/>
        <v/>
      </c>
      <c r="M34" s="30" t="str">
        <f t="shared" si="18"/>
        <v/>
      </c>
      <c r="N34" s="30" t="str">
        <f t="shared" si="18"/>
        <v/>
      </c>
      <c r="O34" s="28" t="str">
        <f>IF(O14="","",CEILING(SUM(O14:O32),1))</f>
        <v/>
      </c>
    </row>
    <row r="35" spans="1:15" ht="15" thickBot="1" x14ac:dyDescent="0.4">
      <c r="M35" s="109" t="s">
        <v>46</v>
      </c>
      <c r="N35" s="110"/>
      <c r="O35" s="10" t="str">
        <f>IF(prikaz!D30="","",IF(A14="","",prikaz!D30))</f>
        <v/>
      </c>
    </row>
    <row r="36" spans="1:15" ht="15" thickBot="1" x14ac:dyDescent="0.4">
      <c r="M36" s="109" t="s">
        <v>47</v>
      </c>
      <c r="N36" s="110"/>
      <c r="O36" s="10" t="str">
        <f>IF(O34="","",O34-prikaz!D30)</f>
        <v/>
      </c>
    </row>
    <row r="38" spans="1:15" x14ac:dyDescent="0.35">
      <c r="A38" s="7" t="s">
        <v>82</v>
      </c>
    </row>
    <row r="40" spans="1:15" ht="15" thickBot="1" x14ac:dyDescent="0.4">
      <c r="A40" s="7" t="s">
        <v>48</v>
      </c>
    </row>
    <row r="41" spans="1:15" ht="15" thickBot="1" x14ac:dyDescent="0.4">
      <c r="A41" s="7" t="s">
        <v>56</v>
      </c>
      <c r="B41" s="52"/>
      <c r="C41" s="54"/>
      <c r="E41" s="7" t="s">
        <v>71</v>
      </c>
      <c r="F41" s="108"/>
      <c r="G41" s="54"/>
    </row>
    <row r="42" spans="1:15" x14ac:dyDescent="0.35">
      <c r="J42" s="101" t="s">
        <v>22</v>
      </c>
      <c r="K42" s="101"/>
      <c r="L42" s="101"/>
      <c r="M42" s="101"/>
      <c r="N42" s="101"/>
      <c r="O42" s="101"/>
    </row>
    <row r="44" spans="1:15" x14ac:dyDescent="0.35">
      <c r="A44" s="7" t="s">
        <v>49</v>
      </c>
    </row>
    <row r="48" spans="1:15" ht="28.5" customHeight="1" x14ac:dyDescent="0.35">
      <c r="C48" s="102" t="s">
        <v>89</v>
      </c>
      <c r="D48" s="102"/>
      <c r="E48" s="102"/>
      <c r="F48" s="102"/>
      <c r="G48" s="102"/>
      <c r="H48" s="102"/>
      <c r="I48" s="27"/>
      <c r="J48" s="103" t="s">
        <v>88</v>
      </c>
      <c r="K48" s="103"/>
      <c r="L48" s="103"/>
      <c r="M48" s="103"/>
      <c r="N48" s="103"/>
      <c r="O48" s="103"/>
    </row>
  </sheetData>
  <sheetProtection algorithmName="SHA-512" hashValue="hl0oxLj22wYxo7tRT2mZvTgEeknV6UXuYIHs15xrSH4YloYBGK0QClRA2kKjaFuu8izJSObiep4oTCaIQ8SXhw==" saltValue="JglYMnxy3zBdGfWnTm4t3Q==" spinCount="100000" sheet="1" selectLockedCells="1"/>
  <mergeCells count="163">
    <mergeCell ref="B1:M1"/>
    <mergeCell ref="J12:J13"/>
    <mergeCell ref="K12:K13"/>
    <mergeCell ref="L12:L13"/>
    <mergeCell ref="M12:M13"/>
    <mergeCell ref="N12:N13"/>
    <mergeCell ref="O12:O13"/>
    <mergeCell ref="A12:A13"/>
    <mergeCell ref="D12:D13"/>
    <mergeCell ref="E12:E13"/>
    <mergeCell ref="F12:F13"/>
    <mergeCell ref="G12:G13"/>
    <mergeCell ref="H12:H13"/>
    <mergeCell ref="B12:C12"/>
    <mergeCell ref="C3:O3"/>
    <mergeCell ref="C4:O4"/>
    <mergeCell ref="C5:O5"/>
    <mergeCell ref="C6:O6"/>
    <mergeCell ref="E9:G9"/>
    <mergeCell ref="M8:O8"/>
    <mergeCell ref="M9:O9"/>
    <mergeCell ref="E10:G10"/>
    <mergeCell ref="M10:O10"/>
    <mergeCell ref="E8:H8"/>
    <mergeCell ref="J14:J15"/>
    <mergeCell ref="K14:K15"/>
    <mergeCell ref="L14:L15"/>
    <mergeCell ref="M14:M15"/>
    <mergeCell ref="N14:N15"/>
    <mergeCell ref="O14:O15"/>
    <mergeCell ref="A14:A15"/>
    <mergeCell ref="D14:D15"/>
    <mergeCell ref="E14:E15"/>
    <mergeCell ref="F14:F15"/>
    <mergeCell ref="G14:G15"/>
    <mergeCell ref="H14:H15"/>
    <mergeCell ref="J16:J17"/>
    <mergeCell ref="K16:K17"/>
    <mergeCell ref="L16:L17"/>
    <mergeCell ref="M16:M17"/>
    <mergeCell ref="N16:N17"/>
    <mergeCell ref="O16:O17"/>
    <mergeCell ref="A16:A17"/>
    <mergeCell ref="D16:D17"/>
    <mergeCell ref="E16:E17"/>
    <mergeCell ref="F16:F17"/>
    <mergeCell ref="G16:G17"/>
    <mergeCell ref="H16:H17"/>
    <mergeCell ref="O20:O21"/>
    <mergeCell ref="A20:A21"/>
    <mergeCell ref="D20:D21"/>
    <mergeCell ref="E20:E21"/>
    <mergeCell ref="F20:F21"/>
    <mergeCell ref="G20:G21"/>
    <mergeCell ref="H20:H21"/>
    <mergeCell ref="J18:J19"/>
    <mergeCell ref="K18:K19"/>
    <mergeCell ref="L18:L19"/>
    <mergeCell ref="M18:M19"/>
    <mergeCell ref="N18:N19"/>
    <mergeCell ref="O18:O19"/>
    <mergeCell ref="A18:A19"/>
    <mergeCell ref="D18:D19"/>
    <mergeCell ref="E18:E19"/>
    <mergeCell ref="F18:F19"/>
    <mergeCell ref="G18:G19"/>
    <mergeCell ref="H18:H19"/>
    <mergeCell ref="N20:N21"/>
    <mergeCell ref="J20:J21"/>
    <mergeCell ref="K20:K21"/>
    <mergeCell ref="L20:L21"/>
    <mergeCell ref="M20:M21"/>
    <mergeCell ref="A24:A25"/>
    <mergeCell ref="D24:D25"/>
    <mergeCell ref="E24:E25"/>
    <mergeCell ref="F24:F25"/>
    <mergeCell ref="G24:G25"/>
    <mergeCell ref="H24:H25"/>
    <mergeCell ref="J22:J23"/>
    <mergeCell ref="K22:K23"/>
    <mergeCell ref="L22:L23"/>
    <mergeCell ref="A22:A23"/>
    <mergeCell ref="D22:D23"/>
    <mergeCell ref="E22:E23"/>
    <mergeCell ref="F22:F23"/>
    <mergeCell ref="G22:G23"/>
    <mergeCell ref="H22:H23"/>
    <mergeCell ref="J24:J25"/>
    <mergeCell ref="K24:K25"/>
    <mergeCell ref="L24:L25"/>
    <mergeCell ref="D28:D29"/>
    <mergeCell ref="E28:E29"/>
    <mergeCell ref="F28:F29"/>
    <mergeCell ref="G28:G29"/>
    <mergeCell ref="H28:H29"/>
    <mergeCell ref="J26:J27"/>
    <mergeCell ref="K26:K27"/>
    <mergeCell ref="L26:L27"/>
    <mergeCell ref="A26:A27"/>
    <mergeCell ref="D26:D27"/>
    <mergeCell ref="E26:E27"/>
    <mergeCell ref="F26:F27"/>
    <mergeCell ref="G26:G27"/>
    <mergeCell ref="H26:H27"/>
    <mergeCell ref="M26:M27"/>
    <mergeCell ref="N26:N27"/>
    <mergeCell ref="O26:O27"/>
    <mergeCell ref="M35:N35"/>
    <mergeCell ref="M36:N36"/>
    <mergeCell ref="A32:A33"/>
    <mergeCell ref="D32:D33"/>
    <mergeCell ref="E32:E33"/>
    <mergeCell ref="F32:F33"/>
    <mergeCell ref="G32:G33"/>
    <mergeCell ref="H32:H33"/>
    <mergeCell ref="J30:J31"/>
    <mergeCell ref="K30:K31"/>
    <mergeCell ref="L30:L31"/>
    <mergeCell ref="A30:A31"/>
    <mergeCell ref="D30:D31"/>
    <mergeCell ref="E30:E31"/>
    <mergeCell ref="F30:F31"/>
    <mergeCell ref="G30:G31"/>
    <mergeCell ref="H30:H31"/>
    <mergeCell ref="J32:J33"/>
    <mergeCell ref="K32:K33"/>
    <mergeCell ref="L32:L33"/>
    <mergeCell ref="A28:A29"/>
    <mergeCell ref="M24:M25"/>
    <mergeCell ref="N24:N25"/>
    <mergeCell ref="O24:O25"/>
    <mergeCell ref="M22:M23"/>
    <mergeCell ref="N22:N23"/>
    <mergeCell ref="O22:O23"/>
    <mergeCell ref="B41:C41"/>
    <mergeCell ref="J42:O42"/>
    <mergeCell ref="C48:H48"/>
    <mergeCell ref="J48:O48"/>
    <mergeCell ref="L28:L29"/>
    <mergeCell ref="M28:M29"/>
    <mergeCell ref="N28:N29"/>
    <mergeCell ref="O28:O29"/>
    <mergeCell ref="D34:E34"/>
    <mergeCell ref="M32:M33"/>
    <mergeCell ref="N32:N33"/>
    <mergeCell ref="O32:O33"/>
    <mergeCell ref="M30:M31"/>
    <mergeCell ref="N30:N31"/>
    <mergeCell ref="O30:O31"/>
    <mergeCell ref="J28:J29"/>
    <mergeCell ref="K28:K29"/>
    <mergeCell ref="F41:G41"/>
    <mergeCell ref="I30:I31"/>
    <mergeCell ref="I32:I33"/>
    <mergeCell ref="I12:I13"/>
    <mergeCell ref="I14:I15"/>
    <mergeCell ref="I16:I17"/>
    <mergeCell ref="I18:I19"/>
    <mergeCell ref="I20:I21"/>
    <mergeCell ref="I22:I23"/>
    <mergeCell ref="I24:I25"/>
    <mergeCell ref="I26:I27"/>
    <mergeCell ref="I28:I29"/>
  </mergeCells>
  <phoneticPr fontId="7" type="noConversion"/>
  <pageMargins left="0.23622047244094491" right="0.23622047244094491" top="0.74803149606299213" bottom="0.55118110236220474" header="0.31496062992125984" footer="0.31496062992125984"/>
  <pageSetup paperSize="9" scale="93" orientation="portrait" r:id="rId1"/>
  <headerFooter>
    <oddHeader>&amp;L&amp;G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49" r:id="rId5" name="Option Button 1">
              <controlPr locked="0" defaultSize="0" autoFill="0" autoLine="0" autoPict="0">
                <anchor moveWithCells="1">
                  <from>
                    <xdr:col>1</xdr:col>
                    <xdr:colOff>965200</xdr:colOff>
                    <xdr:row>9</xdr:row>
                    <xdr:rowOff>0</xdr:rowOff>
                  </from>
                  <to>
                    <xdr:col>3</xdr:col>
                    <xdr:colOff>317500</xdr:colOff>
                    <xdr:row>10</xdr:row>
                    <xdr:rowOff>31750</xdr:rowOff>
                  </to>
                </anchor>
              </controlPr>
            </control>
          </mc:Choice>
        </mc:AlternateContent>
        <mc:AlternateContent xmlns:mc="http://schemas.openxmlformats.org/markup-compatibility/2006">
          <mc:Choice Requires="x14">
            <control shapeId="2050" r:id="rId6" name="Option Button 2">
              <controlPr locked="0" defaultSize="0" autoFill="0" autoLine="0" autoPict="0">
                <anchor moveWithCells="1">
                  <from>
                    <xdr:col>7</xdr:col>
                    <xdr:colOff>450850</xdr:colOff>
                    <xdr:row>9</xdr:row>
                    <xdr:rowOff>0</xdr:rowOff>
                  </from>
                  <to>
                    <xdr:col>11</xdr:col>
                    <xdr:colOff>31750</xdr:colOff>
                    <xdr:row>10</xdr:row>
                    <xdr:rowOff>31750</xdr:rowOff>
                  </to>
                </anchor>
              </controlPr>
            </control>
          </mc:Choice>
        </mc:AlternateContent>
        <mc:AlternateContent xmlns:mc="http://schemas.openxmlformats.org/markup-compatibility/2006">
          <mc:Choice Requires="x14">
            <control shapeId="2053" r:id="rId7" name="Option Button 5">
              <controlPr locked="0" defaultSize="0" autoFill="0" autoLine="0" autoPict="0">
                <anchor moveWithCells="1">
                  <from>
                    <xdr:col>3</xdr:col>
                    <xdr:colOff>31750</xdr:colOff>
                    <xdr:row>37</xdr:row>
                    <xdr:rowOff>0</xdr:rowOff>
                  </from>
                  <to>
                    <xdr:col>4</xdr:col>
                    <xdr:colOff>342900</xdr:colOff>
                    <xdr:row>38</xdr:row>
                    <xdr:rowOff>38100</xdr:rowOff>
                  </to>
                </anchor>
              </controlPr>
            </control>
          </mc:Choice>
        </mc:AlternateContent>
        <mc:AlternateContent xmlns:mc="http://schemas.openxmlformats.org/markup-compatibility/2006">
          <mc:Choice Requires="x14">
            <control shapeId="2054" r:id="rId8" name="Option Button 6">
              <controlPr locked="0" defaultSize="0" autoFill="0" autoLine="0" autoPict="0">
                <anchor moveWithCells="1">
                  <from>
                    <xdr:col>10</xdr:col>
                    <xdr:colOff>127000</xdr:colOff>
                    <xdr:row>37</xdr:row>
                    <xdr:rowOff>0</xdr:rowOff>
                  </from>
                  <to>
                    <xdr:col>11</xdr:col>
                    <xdr:colOff>342900</xdr:colOff>
                    <xdr:row>38</xdr:row>
                    <xdr:rowOff>38100</xdr:rowOff>
                  </to>
                </anchor>
              </controlPr>
            </control>
          </mc:Choice>
        </mc:AlternateContent>
        <mc:AlternateContent xmlns:mc="http://schemas.openxmlformats.org/markup-compatibility/2006">
          <mc:Choice Requires="x14">
            <control shapeId="2055" r:id="rId9" name="Check Box 7">
              <controlPr locked="0" defaultSize="0" autoFill="0" autoLine="0" autoPict="0">
                <anchor moveWithCells="1">
                  <from>
                    <xdr:col>4</xdr:col>
                    <xdr:colOff>317500</xdr:colOff>
                    <xdr:row>37</xdr:row>
                    <xdr:rowOff>0</xdr:rowOff>
                  </from>
                  <to>
                    <xdr:col>6</xdr:col>
                    <xdr:colOff>298450</xdr:colOff>
                    <xdr:row>38</xdr:row>
                    <xdr:rowOff>38100</xdr:rowOff>
                  </to>
                </anchor>
              </controlPr>
            </control>
          </mc:Choice>
        </mc:AlternateContent>
        <mc:AlternateContent xmlns:mc="http://schemas.openxmlformats.org/markup-compatibility/2006">
          <mc:Choice Requires="x14">
            <control shapeId="2056" r:id="rId10" name="Check Box 8">
              <controlPr locked="0" defaultSize="0" autoFill="0" autoLine="0" autoPict="0">
                <anchor moveWithCells="1">
                  <from>
                    <xdr:col>6</xdr:col>
                    <xdr:colOff>342900</xdr:colOff>
                    <xdr:row>37</xdr:row>
                    <xdr:rowOff>0</xdr:rowOff>
                  </from>
                  <to>
                    <xdr:col>7</xdr:col>
                    <xdr:colOff>412750</xdr:colOff>
                    <xdr:row>38</xdr:row>
                    <xdr:rowOff>38100</xdr:rowOff>
                  </to>
                </anchor>
              </controlPr>
            </control>
          </mc:Choice>
        </mc:AlternateContent>
        <mc:AlternateContent xmlns:mc="http://schemas.openxmlformats.org/markup-compatibility/2006">
          <mc:Choice Requires="x14">
            <control shapeId="2057" r:id="rId11" name="Check Box 9">
              <controlPr locked="0" defaultSize="0" autoFill="0" autoLine="0" autoPict="0">
                <anchor moveWithCells="1">
                  <from>
                    <xdr:col>7</xdr:col>
                    <xdr:colOff>374650</xdr:colOff>
                    <xdr:row>37</xdr:row>
                    <xdr:rowOff>0</xdr:rowOff>
                  </from>
                  <to>
                    <xdr:col>8</xdr:col>
                    <xdr:colOff>469900</xdr:colOff>
                    <xdr:row>38</xdr:row>
                    <xdr:rowOff>38100</xdr:rowOff>
                  </to>
                </anchor>
              </controlPr>
            </control>
          </mc:Choice>
        </mc:AlternateContent>
        <mc:AlternateContent xmlns:mc="http://schemas.openxmlformats.org/markup-compatibility/2006">
          <mc:Choice Requires="x14">
            <control shapeId="2061" r:id="rId12" name="Group Box 13">
              <controlPr locked="0" defaultSize="0" print="0" autoFill="0" autoPict="0">
                <anchor moveWithCells="1">
                  <from>
                    <xdr:col>0</xdr:col>
                    <xdr:colOff>0</xdr:colOff>
                    <xdr:row>36</xdr:row>
                    <xdr:rowOff>88900</xdr:rowOff>
                  </from>
                  <to>
                    <xdr:col>13</xdr:col>
                    <xdr:colOff>527050</xdr:colOff>
                    <xdr:row>38</xdr:row>
                    <xdr:rowOff>38100</xdr:rowOff>
                  </to>
                </anchor>
              </controlPr>
            </control>
          </mc:Choice>
        </mc:AlternateContent>
        <mc:AlternateContent xmlns:mc="http://schemas.openxmlformats.org/markup-compatibility/2006">
          <mc:Choice Requires="x14">
            <control shapeId="2062" r:id="rId13" name="Option Button 14">
              <controlPr locked="0" defaultSize="0" autoFill="0" autoLine="0" autoPict="0">
                <anchor moveWithCells="1">
                  <from>
                    <xdr:col>11</xdr:col>
                    <xdr:colOff>222250</xdr:colOff>
                    <xdr:row>37</xdr:row>
                    <xdr:rowOff>0</xdr:rowOff>
                  </from>
                  <to>
                    <xdr:col>14</xdr:col>
                    <xdr:colOff>304800</xdr:colOff>
                    <xdr:row>38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100-000000000000}">
          <x14:formula1>
            <xm:f>data!$L$2:$L$5</xm:f>
          </x14:formula1>
          <xm:sqref>J14:J33</xm:sqref>
        </x14:dataValidation>
      </x14:dataValidations>
    </ex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A1:L16"/>
  <sheetViews>
    <sheetView workbookViewId="0">
      <selection activeCell="L18" sqref="L18"/>
    </sheetView>
  </sheetViews>
  <sheetFormatPr defaultColWidth="8.81640625" defaultRowHeight="14.5" x14ac:dyDescent="0.35"/>
  <cols>
    <col min="1" max="1" width="22.1796875" bestFit="1" customWidth="1"/>
    <col min="2" max="2" width="11.1796875" bestFit="1" customWidth="1"/>
    <col min="3" max="3" width="14.26953125" bestFit="1" customWidth="1"/>
    <col min="5" max="5" width="5.26953125" bestFit="1" customWidth="1"/>
    <col min="6" max="6" width="9.453125" bestFit="1" customWidth="1"/>
    <col min="8" max="8" width="22.1796875" bestFit="1" customWidth="1"/>
    <col min="9" max="9" width="8.453125" bestFit="1" customWidth="1"/>
    <col min="11" max="11" width="12.26953125" bestFit="1" customWidth="1"/>
    <col min="12" max="12" width="10.453125" bestFit="1" customWidth="1"/>
  </cols>
  <sheetData>
    <row r="1" spans="1:12" x14ac:dyDescent="0.35">
      <c r="A1" s="16" t="s">
        <v>52</v>
      </c>
      <c r="C1" s="16" t="s">
        <v>61</v>
      </c>
      <c r="E1" s="16" t="s">
        <v>61</v>
      </c>
      <c r="F1" s="16" t="s">
        <v>60</v>
      </c>
      <c r="H1" s="16" t="s">
        <v>52</v>
      </c>
      <c r="I1" s="16" t="s">
        <v>65</v>
      </c>
      <c r="K1" s="17" t="s">
        <v>67</v>
      </c>
      <c r="L1" s="16" t="s">
        <v>66</v>
      </c>
    </row>
    <row r="2" spans="1:12" x14ac:dyDescent="0.35">
      <c r="A2" s="18" t="s">
        <v>15</v>
      </c>
      <c r="C2" s="18" t="s">
        <v>53</v>
      </c>
      <c r="E2" s="18" t="s">
        <v>62</v>
      </c>
      <c r="F2" s="19">
        <v>38.200000000000003</v>
      </c>
      <c r="H2" s="18" t="s">
        <v>15</v>
      </c>
      <c r="I2" s="19">
        <v>5.6</v>
      </c>
      <c r="J2" t="s">
        <v>74</v>
      </c>
      <c r="K2" s="18" t="s">
        <v>68</v>
      </c>
      <c r="L2" s="19">
        <v>140</v>
      </c>
    </row>
    <row r="3" spans="1:12" x14ac:dyDescent="0.35">
      <c r="A3" s="18" t="s">
        <v>16</v>
      </c>
      <c r="C3" s="18" t="s">
        <v>54</v>
      </c>
      <c r="E3" s="18" t="s">
        <v>63</v>
      </c>
      <c r="F3" s="19">
        <v>42.6</v>
      </c>
      <c r="H3" s="18" t="s">
        <v>16</v>
      </c>
      <c r="I3" s="19">
        <v>1.5</v>
      </c>
      <c r="J3" t="s">
        <v>75</v>
      </c>
      <c r="K3" s="18" t="s">
        <v>69</v>
      </c>
      <c r="L3" s="19">
        <v>212</v>
      </c>
    </row>
    <row r="4" spans="1:12" x14ac:dyDescent="0.35">
      <c r="A4" s="18" t="s">
        <v>21</v>
      </c>
      <c r="C4" s="18" t="s">
        <v>55</v>
      </c>
      <c r="E4" s="18" t="s">
        <v>64</v>
      </c>
      <c r="F4" s="19">
        <v>38.700000000000003</v>
      </c>
      <c r="H4" s="18" t="s">
        <v>21</v>
      </c>
      <c r="I4" s="19">
        <v>1.5</v>
      </c>
      <c r="J4" t="s">
        <v>76</v>
      </c>
      <c r="K4" s="18" t="s">
        <v>70</v>
      </c>
      <c r="L4" s="19">
        <v>333</v>
      </c>
    </row>
    <row r="5" spans="1:12" x14ac:dyDescent="0.35">
      <c r="A5" s="18" t="s">
        <v>30</v>
      </c>
      <c r="H5" s="18" t="s">
        <v>30</v>
      </c>
      <c r="I5" s="19">
        <v>0</v>
      </c>
      <c r="J5" t="s">
        <v>77</v>
      </c>
    </row>
    <row r="6" spans="1:12" x14ac:dyDescent="0.35">
      <c r="A6" s="18" t="s">
        <v>17</v>
      </c>
      <c r="H6" s="18" t="s">
        <v>17</v>
      </c>
      <c r="I6" s="19">
        <v>0</v>
      </c>
      <c r="J6" t="s">
        <v>78</v>
      </c>
    </row>
    <row r="7" spans="1:12" x14ac:dyDescent="0.35">
      <c r="A7" s="18" t="s">
        <v>31</v>
      </c>
      <c r="H7" s="18" t="s">
        <v>31</v>
      </c>
      <c r="I7" s="19">
        <v>0</v>
      </c>
      <c r="J7" t="s">
        <v>79</v>
      </c>
    </row>
    <row r="8" spans="1:12" x14ac:dyDescent="0.35">
      <c r="A8" s="18" t="s">
        <v>20</v>
      </c>
      <c r="H8" s="18" t="s">
        <v>20</v>
      </c>
      <c r="I8" s="19">
        <v>0</v>
      </c>
      <c r="J8" t="s">
        <v>80</v>
      </c>
    </row>
    <row r="9" spans="1:12" x14ac:dyDescent="0.35">
      <c r="A9" s="18" t="s">
        <v>18</v>
      </c>
      <c r="H9" s="18" t="s">
        <v>18</v>
      </c>
      <c r="I9" s="19">
        <v>0</v>
      </c>
      <c r="J9" t="s">
        <v>81</v>
      </c>
    </row>
    <row r="12" spans="1:12" x14ac:dyDescent="0.35">
      <c r="A12" t="s">
        <v>73</v>
      </c>
      <c r="B12" s="15">
        <v>1</v>
      </c>
    </row>
    <row r="15" spans="1:12" x14ac:dyDescent="0.35">
      <c r="A15" t="str">
        <f>vyuctovani!G14</f>
        <v/>
      </c>
    </row>
    <row r="16" spans="1:12" x14ac:dyDescent="0.35">
      <c r="A16" t="str">
        <f>vyuctovani!H14</f>
        <v/>
      </c>
    </row>
  </sheetData>
  <sheetProtection algorithmName="SHA-512" hashValue="aaVzNZWbZ5GGeIWDpXUYDAYIwzZjfNA5SKOCC4dtyRprwlteouue1kJOkav+2mf9gSfgOCG8D37Ibaveemba+w==" saltValue="kBuWHCzPuPZlf41hmElnZA==" spinCount="100000" sheet="1" selectLockedCells="1" selectUnlockedCells="1"/>
  <pageMargins left="0.7" right="0.7" top="0.78740157499999996" bottom="0.78740157499999996" header="0.3" footer="0.3"/>
  <pageSetup paperSize="9" orientation="portrait" verticalDpi="30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prikaz</vt:lpstr>
      <vt:lpstr>vyuctovani</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Cestovní příkaz</dc:title>
  <dc:creator>Bára Horáková</dc:creator>
  <cp:lastModifiedBy>Jiří Patočka</cp:lastModifiedBy>
  <cp:lastPrinted>2019-02-05T00:28:32Z</cp:lastPrinted>
  <dcterms:created xsi:type="dcterms:W3CDTF">2009-05-02T16:31:14Z</dcterms:created>
  <dcterms:modified xsi:type="dcterms:W3CDTF">2024-01-05T17:36:03Z</dcterms:modified>
  <cp:contentStatus/>
</cp:coreProperties>
</file>